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1E404514-3AA1-4C2E-8DC4-BC6387E244D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9" l="1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I85" i="19"/>
  <c r="J85" i="19"/>
  <c r="K85" i="19"/>
  <c r="L85" i="19"/>
  <c r="M85" i="19"/>
  <c r="N85" i="19"/>
  <c r="O85" i="19"/>
  <c r="D87" i="19" l="1"/>
  <c r="D86" i="19" s="1"/>
  <c r="D85" i="19" s="1"/>
  <c r="D11" i="15"/>
  <c r="E11" i="15"/>
  <c r="G11" i="15"/>
  <c r="H11" i="15"/>
  <c r="I11" i="15"/>
  <c r="J11" i="15"/>
  <c r="K11" i="15"/>
  <c r="L11" i="15"/>
  <c r="M11" i="15"/>
  <c r="N11" i="15"/>
  <c r="F37" i="15"/>
  <c r="C37" i="15" s="1"/>
  <c r="F36" i="15"/>
  <c r="C36" i="15" s="1"/>
  <c r="F35" i="15"/>
  <c r="C35" i="15" s="1"/>
  <c r="D34" i="15"/>
  <c r="E34" i="15"/>
  <c r="G34" i="15"/>
  <c r="H34" i="15"/>
  <c r="I34" i="15"/>
  <c r="J34" i="15"/>
  <c r="K34" i="15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F180" i="19"/>
  <c r="E180" i="19"/>
  <c r="G180" i="19" l="1"/>
  <c r="E186" i="19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 s="1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1" i="15"/>
  <c r="D28" i="15"/>
  <c r="D25" i="15"/>
  <c r="D22" i="15"/>
  <c r="D19" i="15"/>
  <c r="D14" i="15"/>
  <c r="D10" i="15" s="1"/>
  <c r="D38" i="15" l="1"/>
  <c r="D54" i="15"/>
  <c r="D68" i="15"/>
  <c r="D119" i="15"/>
  <c r="D79" i="15"/>
  <c r="D112" i="15"/>
  <c r="D61" i="15"/>
  <c r="D73" i="15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D9" i="15" l="1"/>
  <c r="D108" i="15" s="1"/>
  <c r="D110" i="15" s="1"/>
  <c r="E169" i="19"/>
  <c r="D111" i="15"/>
  <c r="D133" i="15" s="1"/>
  <c r="E112" i="19"/>
  <c r="E134" i="19"/>
  <c r="E54" i="19"/>
  <c r="E144" i="19"/>
  <c r="D158" i="19"/>
  <c r="E65" i="19"/>
  <c r="E88" i="19"/>
  <c r="E195" i="19"/>
  <c r="E60" i="19"/>
  <c r="E120" i="19"/>
  <c r="E147" i="19"/>
  <c r="E70" i="19"/>
  <c r="E129" i="19"/>
  <c r="D134" i="15"/>
  <c r="E137" i="19"/>
  <c r="E93" i="19"/>
  <c r="E21" i="19"/>
  <c r="E11" i="19"/>
  <c r="E84" i="19" l="1"/>
  <c r="D136" i="15"/>
  <c r="E10" i="19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N196" i="19"/>
  <c r="N195" i="19" s="1"/>
  <c r="M196" i="19"/>
  <c r="M195" i="19" s="1"/>
  <c r="L196" i="19"/>
  <c r="L195" i="19" s="1"/>
  <c r="K196" i="19"/>
  <c r="K195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N170" i="19"/>
  <c r="M170" i="19"/>
  <c r="M169" i="19" s="1"/>
  <c r="L170" i="19"/>
  <c r="K170" i="19"/>
  <c r="J170" i="19"/>
  <c r="I170" i="19"/>
  <c r="I169" i="19" s="1"/>
  <c r="H170" i="19"/>
  <c r="F170" i="19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E9" i="19" l="1"/>
  <c r="F169" i="19"/>
  <c r="K169" i="19"/>
  <c r="O169" i="19"/>
  <c r="H169" i="19"/>
  <c r="L169" i="19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84" i="19" s="1"/>
  <c r="N70" i="19"/>
  <c r="I93" i="19"/>
  <c r="I84" i="19" s="1"/>
  <c r="M93" i="19"/>
  <c r="M84" i="19" s="1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K84" i="19" s="1"/>
  <c r="O93" i="19"/>
  <c r="O84" i="19" s="1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H84" i="19" s="1"/>
  <c r="L93" i="19"/>
  <c r="L84" i="19" s="1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L9" i="19" s="1"/>
  <c r="H10" i="19"/>
  <c r="H9" i="19" s="1"/>
  <c r="O10" i="19"/>
  <c r="O9" i="19" s="1"/>
  <c r="M10" i="19"/>
  <c r="M9" i="19" s="1"/>
  <c r="K10" i="19"/>
  <c r="K9" i="19" s="1"/>
  <c r="N10" i="19"/>
  <c r="N9" i="19" s="1"/>
  <c r="I10" i="19"/>
  <c r="I9" i="19" s="1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L14" i="15"/>
  <c r="K14" i="15"/>
  <c r="J14" i="15"/>
  <c r="I14" i="15"/>
  <c r="H14" i="15"/>
  <c r="G14" i="15"/>
  <c r="E14" i="15"/>
  <c r="F13" i="15"/>
  <c r="C13" i="15" s="1"/>
  <c r="F12" i="15"/>
  <c r="G10" i="15" l="1"/>
  <c r="F11" i="15"/>
  <c r="K10" i="15"/>
  <c r="H10" i="15"/>
  <c r="L10" i="15"/>
  <c r="I10" i="15"/>
  <c r="M10" i="15"/>
  <c r="E10" i="15"/>
  <c r="J10" i="15"/>
  <c r="N10" i="15"/>
  <c r="E68" i="15"/>
  <c r="C12" i="15"/>
  <c r="C11" i="15" s="1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I17" i="17" s="1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F28" i="15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F10" i="15" l="1"/>
  <c r="C10" i="15"/>
  <c r="K111" i="15"/>
  <c r="K133" i="15" s="1"/>
  <c r="C55" i="15"/>
  <c r="C54" i="15" s="1"/>
  <c r="E78" i="15"/>
  <c r="C92" i="15"/>
  <c r="C113" i="15"/>
  <c r="C115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C61" i="15"/>
  <c r="C112" i="15" l="1"/>
  <c r="E108" i="15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<sst xmlns="http://schemas.openxmlformats.org/spreadsheetml/2006/main" count="521" uniqueCount="363">
  <si>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</si>
  <si>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</si>
  <si>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</si>
  <si>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</si>
  <si>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</si>
  <si>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</si>
  <si>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</si>
  <si>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</si>
  <si>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</si>
  <si>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</si>
  <si>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</si>
  <si>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</si>
  <si>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</si>
  <si>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</si>
  <si>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</si>
  <si>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</si>
  <si>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</si>
  <si>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</si>
  <si>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</si>
  <si>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</si>
  <si>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</si>
  <si>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</si>
  <si>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</si>
  <si>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</si>
  <si>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</si>
  <si>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</si>
  <si>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</si>
  <si>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</si>
  <si>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</si>
  <si>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</si>
  <si>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</si>
  <si>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</si>
  <si>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</si>
  <si>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</si>
  <si>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</si>
  <si>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</si>
  <si>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</si>
  <si>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</si>
  <si>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</si>
  <si>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</si>
  <si>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</si>
  <si>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</si>
  <si>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</si>
  <si>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</si>
  <si>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</si>
  <si>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</si>
  <si>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</si>
  <si>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</si>
  <si>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</si>
  <si>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</si>
  <si>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</si>
  <si>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</si>
  <si>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</si>
  <si>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</si>
  <si>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</si>
  <si>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</si>
  <si>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</si>
  <si>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</si>
  <si>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</si>
  <si>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</si>
  <si>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</si>
  <si>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</si>
  <si>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</si>
  <si>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</si>
  <si>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</si>
  <si>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</si>
  <si>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</si>
  <si>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</si>
  <si>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</si>
  <si>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</si>
  <si>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</si>
  <si>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</si>
  <si>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</si>
  <si>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</si>
  <si>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</si>
  <si>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</si>
  <si>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</si>
  <si>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</si>
  <si>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</si>
  <si>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</si>
  <si>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</si>
  <si>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</si>
  <si>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</si>
  <si>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</si>
  <si>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</si>
  <si>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</si>
  <si>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</si>
  <si>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</si>
  <si>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</si>
  <si>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</si>
  <si>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</si>
  <si>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</si>
  <si>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</si>
  <si>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</si>
  <si>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</si>
  <si>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</si>
  <si>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</si>
  <si>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</si>
  <si>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</si>
  <si>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</si>
  <si>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</si>
  <si>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</si>
  <si>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</si>
  <si>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</si>
  <si>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</si>
  <si>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</si>
  <si>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</si>
  <si>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</si>
  <si>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</si>
  <si>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</si>
  <si>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</si>
  <si>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</si>
  <si>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</si>
  <si>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</si>
  <si>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</si>
  <si>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</si>
  <si>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</si>
  <si>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</si>
  <si>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</si>
  <si>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</si>
  <si>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</si>
  <si>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</si>
  <si>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</si>
  <si>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</si>
  <si>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</si>
  <si>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</si>
  <si>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</si>
  <si>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</si>
  <si>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</si>
  <si>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</si>
  <si>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</si>
  <si>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</si>
  <si>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</si>
  <si>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</si>
  <si>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</si>
  <si>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</si>
  <si>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</si>
  <si>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</si>
  <si>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</si>
  <si>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</si>
  <si>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</si>
  <si>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</si>
  <si>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</si>
  <si>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</si>
  <si>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</si>
  <si>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</si>
  <si>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</si>
  <si>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</si>
  <si>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</si>
  <si>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</si>
  <si>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</si>
  <si>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</si>
  <si>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</si>
  <si>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</si>
  <si>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</si>
  <si>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</si>
  <si>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</si>
  <si>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</si>
  <si>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</si>
  <si>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</si>
  <si>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</si>
  <si>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</si>
  <si>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</si>
  <si>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</si>
  <si>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</si>
  <si>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</si>
  <si>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</si>
  <si>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</si>
  <si>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</si>
  <si>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</si>
  <si>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</si>
  <si>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</si>
  <si>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</si>
  <si>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</si>
  <si>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</si>
  <si>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</si>
  <si>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</si>
  <si>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</si>
  <si>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</si>
  <si>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</si>
  <si>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</si>
  <si>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</si>
  <si>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</si>
  <si>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</si>
  <si>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</si>
  <si>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</si>
  <si>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</si>
  <si>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</si>
  <si>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</si>
  <si>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</si>
  <si>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</si>
  <si>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</si>
  <si>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</si>
  <si>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</si>
  <si>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</si>
  <si>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</si>
  <si>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</si>
  <si>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</si>
  <si>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</si>
  <si>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</si>
  <si>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</si>
  <si>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</si>
  <si>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</si>
  <si>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</si>
  <si>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</si>
  <si>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</si>
  <si>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</si>
  <si>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</si>
  <si>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</si>
  <si>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</si>
  <si>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</si>
  <si>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</si>
  <si>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</si>
  <si>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</si>
  <si>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</si>
  <si>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</si>
  <si>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</si>
  <si>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</si>
  <si>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</si>
  <si>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</si>
  <si>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</si>
  <si>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</si>
  <si>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</si>
  <si>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</si>
  <si>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</si>
  <si>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</si>
  <si>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</si>
  <si>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</si>
  <si>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</si>
  <si>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</si>
  <si>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</si>
  <si>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</si>
  <si>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</si>
  <si>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</si>
  <si>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</si>
  <si>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</si>
  <si>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</si>
  <si>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</si>
  <si>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</si>
  <si>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</si>
  <si>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</si>
  <si>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</si>
  <si>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</si>
  <si>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</si>
  <si>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</si>
  <si>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</si>
  <si>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</si>
  <si>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</si>
  <si>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</si>
  <si>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</si>
  <si>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</si>
  <si>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</si>
  <si>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</si>
  <si>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</si>
  <si>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</si>
  <si>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</si>
  <si>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</si>
  <si>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</si>
  <si>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</si>
  <si>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</si>
  <si>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</si>
  <si>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</si>
  <si>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</si>
  <si>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</si>
  <si>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</si>
  <si>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</si>
  <si>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</si>
  <si>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</si>
  <si>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</si>
  <si>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</si>
  <si>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</si>
  <si>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</si>
  <si>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</si>
  <si>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</si>
  <si>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</si>
  <si>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</si>
  <si>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</si>
  <si>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</si>
  <si>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</si>
  <si>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</si>
  <si>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</si>
  <si>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</si>
  <si>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</si>
  <si>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</si>
  <si>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</si>
  <si>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</si>
  <si>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</si>
  <si>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</si>
  <si>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</si>
  <si>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</si>
  <si>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</si>
  <si>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</si>
  <si>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</si>
  <si>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</si>
  <si>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</si>
  <si>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</si>
  <si>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</si>
  <si>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</si>
  <si>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</si>
  <si>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</si>
  <si>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</si>
  <si>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</si>
  <si>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</si>
  <si>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</si>
  <si>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</si>
  <si>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</si>
  <si>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</si>
  <si>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</si>
  <si>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</si>
  <si>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</si>
  <si>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</si>
  <si>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</si>
  <si>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</si>
  <si>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</si>
  <si>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</si>
  <si>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</si>
  <si>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</si>
  <si>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</si>
  <si>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</si>
  <si>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</si>
  <si>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</si>
  <si>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</si>
  <si>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</si>
  <si>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</si>
  <si>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</si>
  <si>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</si>
  <si>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</si>
  <si>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</si>
  <si>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</si>
  <si>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</si>
  <si>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</si>
  <si>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</si>
  <si>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</si>
  <si>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</si>
  <si>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</si>
  <si>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</si>
  <si>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</si>
  <si>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</si>
  <si>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</si>
  <si>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</si>
  <si>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</si>
  <si>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</si>
  <si>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</si>
  <si>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</si>
  <si>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</si>
  <si>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</si>
  <si>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</si>
  <si>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</si>
  <si>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</si>
  <si>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</si>
  <si>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</si>
  <si>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</si>
  <si>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</si>
  <si>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</si>
  <si>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</si>
  <si>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</si>
  <si>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</si>
  <si>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</si>
  <si>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</si>
  <si>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</si>
  <si>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</si>
  <si>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</si>
  <si>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USTANOVE_____OŠ SREDIŠĆE________________________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</si>
</sst>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General_)"/>
  </numFmts>
  <fonts count="4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164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5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5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5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5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5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5" fontId="32" fillId="0" borderId="0" xfId="0" applyNumberFormat="1" applyFont="1" applyFill="1" applyBorder="1" applyAlignment="1" applyProtection="1">
      <alignment horizontal="left" vertical="center" wrapText="1"/>
    </xf>
    <xf numFmtId="165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0" fontId="30" fillId="5" borderId="44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</cellXfs>
  <cellStyles count="20">
    <cellStyle name="Comma 2" xfId="9" xr:uid="{00000000-0005-0000-0000-000000000000}"/>
    <cellStyle name="Normal 2" xfId="1" xr:uid="{00000000-0005-0000-0000-000002000000}"/>
    <cellStyle name="Normal 2 2" xfId="10" xr:uid="{00000000-0005-0000-0000-000003000000}"/>
    <cellStyle name="Normal 2 3" xfId="15" xr:uid="{00000000-0005-0000-0000-000004000000}"/>
    <cellStyle name="Normal 2_Copy of Xl0000049" xfId="11" xr:uid="{00000000-0005-0000-0000-000005000000}"/>
    <cellStyle name="Normal 3" xfId="7" xr:uid="{00000000-0005-0000-0000-000006000000}"/>
    <cellStyle name="Normal 3 2" xfId="14" xr:uid="{00000000-0005-0000-0000-000007000000}"/>
    <cellStyle name="Normal 4" xfId="2" xr:uid="{00000000-0005-0000-0000-000008000000}"/>
    <cellStyle name="Normal 5" xfId="4" xr:uid="{00000000-0005-0000-0000-000009000000}"/>
    <cellStyle name="Normal 6" xfId="12" xr:uid="{00000000-0005-0000-0000-00000A000000}"/>
    <cellStyle name="Normal_Podaci" xfId="6" xr:uid="{00000000-0005-0000-0000-00000B000000}"/>
    <cellStyle name="Normalno" xfId="0" builtinId="0"/>
    <cellStyle name="Normalno 2" xfId="3" xr:uid="{00000000-0005-0000-0000-00000C000000}"/>
    <cellStyle name="Normalno 2 2" xfId="5" xr:uid="{00000000-0005-0000-0000-00000D000000}"/>
    <cellStyle name="Normalno 3 2" xfId="16" xr:uid="{00000000-0005-0000-0000-00000E000000}"/>
    <cellStyle name="Normalno 4 2" xfId="17" xr:uid="{00000000-0005-0000-0000-00000F000000}"/>
    <cellStyle name="Normalno 4 2 2 2 3" xfId="18" xr:uid="{00000000-0005-0000-0000-000010000000}"/>
    <cellStyle name="Normalno 8" xfId="19" xr:uid="{00000000-0005-0000-0000-000011000000}"/>
    <cellStyle name="Obično_GFI-POD ver. 1.0.5" xfId="13" xr:uid="{00000000-0005-0000-0000-000012000000}"/>
    <cellStyle name="Obično_List7" xfId="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zoomScale="80" zoomScaleNormal="100" zoomScaleSheetLayoutView="80" workbookViewId="0">
      <selection activeCell="A18" sqref="A18:H18"/>
    </sheetView>
  </sheetViews>
  <sheetFormatPr defaultColWidth="11.42578125" defaultRowHeight="12.75" x14ac:dyDescent="0.2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 x14ac:dyDescent="0.25">
      <c r="A2" s="256"/>
      <c r="B2" s="256"/>
      <c r="C2" s="256"/>
      <c r="D2" s="256"/>
      <c r="E2" s="256"/>
      <c r="F2" s="256"/>
      <c r="G2" s="256"/>
      <c r="H2" s="256"/>
    </row>
    <row r="3" spans="1:10" ht="48" customHeight="1" x14ac:dyDescent="0.2">
      <c r="A3" s="254" t="s">
        <v>319</v>
      </c>
      <c r="B3" s="254"/>
      <c r="C3" s="254"/>
      <c r="D3" s="254"/>
      <c r="E3" s="254"/>
      <c r="F3" s="254"/>
      <c r="G3" s="254"/>
      <c r="H3" s="254"/>
    </row>
    <row r="4" spans="1:10" s="22" customFormat="1" ht="26.25" customHeight="1" x14ac:dyDescent="0.2">
      <c r="A4" s="254" t="s">
        <v>12</v>
      </c>
      <c r="B4" s="254"/>
      <c r="C4" s="254"/>
      <c r="D4" s="254"/>
      <c r="E4" s="254"/>
      <c r="F4" s="254"/>
      <c r="G4" s="257"/>
      <c r="H4" s="257"/>
      <c r="I4" s="228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9"/>
    </row>
    <row r="7" spans="1:10" s="172" customFormat="1" ht="27.75" customHeight="1" x14ac:dyDescent="0.25">
      <c r="A7" s="258" t="s">
        <v>11</v>
      </c>
      <c r="B7" s="238"/>
      <c r="C7" s="238"/>
      <c r="D7" s="238"/>
      <c r="E7" s="259"/>
      <c r="F7" s="12">
        <f>+F8+F9</f>
        <v>6154000</v>
      </c>
      <c r="G7" s="12">
        <f>G8+G9</f>
        <v>6194000</v>
      </c>
      <c r="H7" s="12">
        <f>+H8+H9</f>
        <v>6235000</v>
      </c>
      <c r="I7" s="230">
        <f>PRIHODI!C134</f>
        <v>6154000</v>
      </c>
    </row>
    <row r="8" spans="1:10" ht="22.5" customHeight="1" x14ac:dyDescent="0.25">
      <c r="A8" s="235" t="s">
        <v>10</v>
      </c>
      <c r="B8" s="236"/>
      <c r="C8" s="236"/>
      <c r="D8" s="236"/>
      <c r="E8" s="253"/>
      <c r="F8" s="158">
        <v>6154000</v>
      </c>
      <c r="G8" s="158">
        <v>6194000</v>
      </c>
      <c r="H8" s="158">
        <v>6235000</v>
      </c>
      <c r="J8" s="2"/>
    </row>
    <row r="9" spans="1:10" ht="22.15" customHeight="1" x14ac:dyDescent="0.25">
      <c r="A9" s="255" t="s">
        <v>9</v>
      </c>
      <c r="B9" s="253"/>
      <c r="C9" s="253"/>
      <c r="D9" s="253"/>
      <c r="E9" s="253"/>
      <c r="F9" s="158"/>
      <c r="G9" s="158"/>
      <c r="H9" s="158"/>
      <c r="J9" s="2"/>
    </row>
    <row r="10" spans="1:10" s="172" customFormat="1" ht="22.5" customHeight="1" x14ac:dyDescent="0.25">
      <c r="A10" s="20" t="s">
        <v>8</v>
      </c>
      <c r="B10" s="173"/>
      <c r="C10" s="173"/>
      <c r="D10" s="173"/>
      <c r="E10" s="173"/>
      <c r="F10" s="12">
        <f>+F11+F12</f>
        <v>6154000</v>
      </c>
      <c r="G10" s="12">
        <f>+G11+G12</f>
        <v>6194000</v>
      </c>
      <c r="H10" s="12">
        <f>+H11+H12</f>
        <v>6235000</v>
      </c>
      <c r="I10" s="231">
        <f>RASHODI!D198</f>
        <v>6154000</v>
      </c>
      <c r="J10" s="2"/>
    </row>
    <row r="11" spans="1:10" ht="22.5" customHeight="1" x14ac:dyDescent="0.25">
      <c r="A11" s="242" t="s">
        <v>7</v>
      </c>
      <c r="B11" s="236"/>
      <c r="C11" s="236"/>
      <c r="D11" s="236"/>
      <c r="E11" s="251"/>
      <c r="F11" s="158">
        <v>5870000</v>
      </c>
      <c r="G11" s="158">
        <v>5908000</v>
      </c>
      <c r="H11" s="159">
        <v>5947000</v>
      </c>
      <c r="I11" s="232"/>
      <c r="J11" s="2"/>
    </row>
    <row r="12" spans="1:10" ht="22.5" customHeight="1" x14ac:dyDescent="0.25">
      <c r="A12" s="252" t="s">
        <v>6</v>
      </c>
      <c r="B12" s="253"/>
      <c r="C12" s="253"/>
      <c r="D12" s="253"/>
      <c r="E12" s="253"/>
      <c r="F12" s="160">
        <v>284000</v>
      </c>
      <c r="G12" s="160">
        <v>286000</v>
      </c>
      <c r="H12" s="159">
        <v>288000</v>
      </c>
      <c r="I12" s="232"/>
      <c r="J12" s="2"/>
    </row>
    <row r="13" spans="1:10" s="172" customFormat="1" ht="22.5" customHeight="1" x14ac:dyDescent="0.25">
      <c r="A13" s="237" t="s">
        <v>288</v>
      </c>
      <c r="B13" s="238"/>
      <c r="C13" s="238"/>
      <c r="D13" s="238"/>
      <c r="E13" s="238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227"/>
      <c r="J13" s="2"/>
    </row>
    <row r="14" spans="1:10" ht="25.5" customHeight="1" x14ac:dyDescent="0.2">
      <c r="A14" s="254"/>
      <c r="B14" s="240"/>
      <c r="C14" s="240"/>
      <c r="D14" s="240"/>
      <c r="E14" s="240"/>
      <c r="F14" s="241"/>
      <c r="G14" s="241"/>
      <c r="H14" s="241"/>
    </row>
    <row r="15" spans="1:10" ht="27.75" customHeight="1" x14ac:dyDescent="0.25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 x14ac:dyDescent="0.25">
      <c r="A16" s="245" t="s">
        <v>289</v>
      </c>
      <c r="B16" s="246"/>
      <c r="C16" s="246"/>
      <c r="D16" s="246"/>
      <c r="E16" s="247"/>
      <c r="F16" s="161"/>
      <c r="G16" s="161"/>
      <c r="H16" s="162"/>
      <c r="J16" s="2"/>
    </row>
    <row r="17" spans="1:11" ht="34.5" customHeight="1" x14ac:dyDescent="0.25">
      <c r="A17" s="248" t="s">
        <v>5</v>
      </c>
      <c r="B17" s="249"/>
      <c r="C17" s="249"/>
      <c r="D17" s="249"/>
      <c r="E17" s="250"/>
      <c r="F17" s="163"/>
      <c r="G17" s="163"/>
      <c r="H17" s="164"/>
      <c r="I17" s="231">
        <f>PRIHODI!C135</f>
        <v>0</v>
      </c>
      <c r="J17" s="2"/>
    </row>
    <row r="18" spans="1:11" s="6" customFormat="1" ht="25.5" customHeight="1" x14ac:dyDescent="0.25">
      <c r="A18" s="239"/>
      <c r="B18" s="240"/>
      <c r="C18" s="240"/>
      <c r="D18" s="240"/>
      <c r="E18" s="240"/>
      <c r="F18" s="241"/>
      <c r="G18" s="241"/>
      <c r="H18" s="241"/>
      <c r="I18" s="233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33"/>
      <c r="J19" s="10"/>
      <c r="K19" s="10"/>
    </row>
    <row r="20" spans="1:11" s="6" customFormat="1" ht="22.5" customHeight="1" x14ac:dyDescent="0.25">
      <c r="A20" s="235" t="s">
        <v>4</v>
      </c>
      <c r="B20" s="236"/>
      <c r="C20" s="236"/>
      <c r="D20" s="236"/>
      <c r="E20" s="236"/>
      <c r="F20" s="160"/>
      <c r="G20" s="160"/>
      <c r="H20" s="160"/>
      <c r="I20" s="233"/>
      <c r="J20" s="10"/>
    </row>
    <row r="21" spans="1:11" s="6" customFormat="1" ht="33.75" customHeight="1" x14ac:dyDescent="0.25">
      <c r="A21" s="235" t="s">
        <v>3</v>
      </c>
      <c r="B21" s="236"/>
      <c r="C21" s="236"/>
      <c r="D21" s="236"/>
      <c r="E21" s="236"/>
      <c r="F21" s="160"/>
      <c r="G21" s="160"/>
      <c r="H21" s="160"/>
      <c r="I21" s="233"/>
    </row>
    <row r="22" spans="1:11" s="6" customFormat="1" ht="22.5" customHeight="1" x14ac:dyDescent="0.25">
      <c r="A22" s="237" t="s">
        <v>2</v>
      </c>
      <c r="B22" s="238"/>
      <c r="C22" s="238"/>
      <c r="D22" s="238"/>
      <c r="E22" s="238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 x14ac:dyDescent="0.25">
      <c r="A23" s="239"/>
      <c r="B23" s="240"/>
      <c r="C23" s="240"/>
      <c r="D23" s="240"/>
      <c r="E23" s="240"/>
      <c r="F23" s="241"/>
      <c r="G23" s="241"/>
      <c r="H23" s="241"/>
      <c r="I23" s="233"/>
    </row>
    <row r="24" spans="1:11" s="6" customFormat="1" ht="22.5" customHeight="1" x14ac:dyDescent="0.25">
      <c r="A24" s="242" t="s">
        <v>1</v>
      </c>
      <c r="B24" s="236"/>
      <c r="C24" s="236"/>
      <c r="D24" s="236"/>
      <c r="E24" s="236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 x14ac:dyDescent="0.25">
      <c r="A25" s="8"/>
      <c r="B25" s="7"/>
      <c r="C25" s="7"/>
      <c r="D25" s="7"/>
      <c r="E25" s="7"/>
      <c r="I25" s="233"/>
    </row>
    <row r="26" spans="1:11" ht="42" customHeight="1" x14ac:dyDescent="0.25">
      <c r="A26" s="243" t="s">
        <v>0</v>
      </c>
      <c r="B26" s="244"/>
      <c r="C26" s="244"/>
      <c r="D26" s="244"/>
      <c r="E26" s="244"/>
      <c r="F26" s="244"/>
      <c r="G26" s="244"/>
      <c r="H26" s="244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9:E9"/>
    <mergeCell ref="A2:H2"/>
    <mergeCell ref="A3:H3"/>
    <mergeCell ref="A4:H4"/>
    <mergeCell ref="A7:E7"/>
    <mergeCell ref="A8:E8"/>
    <mergeCell ref="A16:E16"/>
    <mergeCell ref="A17:E17"/>
    <mergeCell ref="A18:H18"/>
    <mergeCell ref="A20:E20"/>
    <mergeCell ref="A11:E11"/>
    <mergeCell ref="A12:E12"/>
    <mergeCell ref="A13:E13"/>
    <mergeCell ref="A14:H14"/>
    <mergeCell ref="A21:E21"/>
    <mergeCell ref="A22:E22"/>
    <mergeCell ref="A23:H23"/>
    <mergeCell ref="A24:E24"/>
    <mergeCell ref="A26:H2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37"/>
  <sheetViews>
    <sheetView tabSelected="1" view="pageBreakPreview" zoomScale="98" zoomScaleNormal="98" zoomScaleSheetLayoutView="98" workbookViewId="0">
      <pane ySplit="8" topLeftCell="A9" activePane="bottomLeft" state="frozen"/>
      <selection pane="bottomLeft" activeCell="E42" sqref="E42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31"/>
      <c r="D1" s="25"/>
      <c r="E1" s="25"/>
      <c r="F1" s="131"/>
      <c r="G1" s="25"/>
      <c r="H1" s="25" t="s">
        <v>13</v>
      </c>
    </row>
    <row r="2" spans="1:14" x14ac:dyDescent="0.2">
      <c r="A2" s="27" t="s">
        <v>362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 x14ac:dyDescent="0.25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 x14ac:dyDescent="0.2">
      <c r="A5" s="261" t="s">
        <v>321</v>
      </c>
      <c r="B5" s="262"/>
      <c r="C5" s="265" t="s">
        <v>325</v>
      </c>
      <c r="D5" s="92" t="s">
        <v>200</v>
      </c>
      <c r="E5" s="92" t="s">
        <v>200</v>
      </c>
      <c r="F5" s="268" t="s">
        <v>202</v>
      </c>
      <c r="G5" s="271" t="s">
        <v>197</v>
      </c>
      <c r="H5" s="271"/>
      <c r="I5" s="271"/>
      <c r="J5" s="271"/>
      <c r="K5" s="271"/>
      <c r="L5" s="271"/>
      <c r="M5" s="271"/>
      <c r="N5" s="272"/>
    </row>
    <row r="6" spans="1:14" ht="38.25" customHeight="1" x14ac:dyDescent="0.2">
      <c r="A6" s="263"/>
      <c r="B6" s="264"/>
      <c r="C6" s="266"/>
      <c r="D6" s="184" t="s">
        <v>328</v>
      </c>
      <c r="E6" s="184" t="s">
        <v>329</v>
      </c>
      <c r="F6" s="269"/>
      <c r="G6" s="210" t="s">
        <v>331</v>
      </c>
      <c r="H6" s="93" t="s">
        <v>332</v>
      </c>
      <c r="I6" s="93" t="s">
        <v>333</v>
      </c>
      <c r="J6" s="93" t="s">
        <v>334</v>
      </c>
      <c r="K6" s="93" t="s">
        <v>335</v>
      </c>
      <c r="L6" s="93" t="s">
        <v>336</v>
      </c>
      <c r="M6" s="210" t="s">
        <v>337</v>
      </c>
      <c r="N6" s="93" t="s">
        <v>338</v>
      </c>
    </row>
    <row r="7" spans="1:14" ht="95.25" customHeight="1" x14ac:dyDescent="0.2">
      <c r="A7" s="94" t="s">
        <v>14</v>
      </c>
      <c r="B7" s="95" t="s">
        <v>15</v>
      </c>
      <c r="C7" s="267"/>
      <c r="D7" s="96" t="s">
        <v>201</v>
      </c>
      <c r="E7" s="96" t="s">
        <v>201</v>
      </c>
      <c r="F7" s="270"/>
      <c r="G7" s="97" t="s">
        <v>191</v>
      </c>
      <c r="H7" s="97" t="s">
        <v>192</v>
      </c>
      <c r="I7" s="97" t="s">
        <v>193</v>
      </c>
      <c r="J7" s="97" t="s">
        <v>198</v>
      </c>
      <c r="K7" s="98" t="s">
        <v>199</v>
      </c>
      <c r="L7" s="97" t="s">
        <v>194</v>
      </c>
      <c r="M7" s="97" t="s">
        <v>195</v>
      </c>
      <c r="N7" s="99" t="s">
        <v>196</v>
      </c>
    </row>
    <row r="8" spans="1:14" ht="9.75" customHeight="1" thickBot="1" x14ac:dyDescent="0.25">
      <c r="A8" s="100">
        <v>1</v>
      </c>
      <c r="B8" s="100">
        <v>2</v>
      </c>
      <c r="C8" s="101" t="s">
        <v>204</v>
      </c>
      <c r="D8" s="101">
        <v>4</v>
      </c>
      <c r="E8" s="101">
        <v>4</v>
      </c>
      <c r="F8" s="101" t="s">
        <v>203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 x14ac:dyDescent="0.2">
      <c r="A9" s="103">
        <v>6</v>
      </c>
      <c r="B9" s="104" t="s">
        <v>16</v>
      </c>
      <c r="C9" s="186">
        <f>C10+C38+C54+C61+C73+C68</f>
        <v>6154000</v>
      </c>
      <c r="D9" s="186">
        <f t="shared" ref="D9" si="0">D10+D38+D54+D61+D73+D68</f>
        <v>575000</v>
      </c>
      <c r="E9" s="186">
        <f t="shared" ref="E9:N9" si="1">E10+E38+E54+E61+E73+E68</f>
        <v>909000</v>
      </c>
      <c r="F9" s="51">
        <f t="shared" si="1"/>
        <v>4670000</v>
      </c>
      <c r="G9" s="186">
        <f t="shared" si="1"/>
        <v>46000</v>
      </c>
      <c r="H9" s="186">
        <f t="shared" si="1"/>
        <v>482000</v>
      </c>
      <c r="I9" s="186">
        <f t="shared" si="1"/>
        <v>4136000</v>
      </c>
      <c r="J9" s="186">
        <f t="shared" si="1"/>
        <v>0</v>
      </c>
      <c r="K9" s="186">
        <f t="shared" si="1"/>
        <v>6000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 x14ac:dyDescent="0.2">
      <c r="A10" s="105">
        <v>63</v>
      </c>
      <c r="B10" s="106" t="s">
        <v>17</v>
      </c>
      <c r="C10" s="188">
        <f>C11+C14+C19+C22+C25+C28+C31+C34</f>
        <v>4142000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4142000</v>
      </c>
      <c r="G10" s="188">
        <f t="shared" si="2"/>
        <v>0</v>
      </c>
      <c r="H10" s="188">
        <f t="shared" si="2"/>
        <v>0</v>
      </c>
      <c r="I10" s="188">
        <f t="shared" si="2"/>
        <v>4136000</v>
      </c>
      <c r="J10" s="188">
        <f t="shared" si="2"/>
        <v>0</v>
      </c>
      <c r="K10" s="188">
        <f t="shared" si="2"/>
        <v>6000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 x14ac:dyDescent="0.2">
      <c r="A11" s="105">
        <v>631</v>
      </c>
      <c r="B11" s="106" t="s">
        <v>18</v>
      </c>
      <c r="C11" s="188">
        <f t="shared" ref="C11:N11" si="3">C12+C13</f>
        <v>0</v>
      </c>
      <c r="D11" s="188">
        <f t="shared" si="3"/>
        <v>0</v>
      </c>
      <c r="E11" s="188">
        <f t="shared" si="3"/>
        <v>0</v>
      </c>
      <c r="F11" s="188">
        <f t="shared" si="3"/>
        <v>0</v>
      </c>
      <c r="G11" s="188">
        <f t="shared" si="3"/>
        <v>0</v>
      </c>
      <c r="H11" s="188">
        <f t="shared" si="3"/>
        <v>0</v>
      </c>
      <c r="I11" s="188">
        <f t="shared" si="3"/>
        <v>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 x14ac:dyDescent="0.2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 x14ac:dyDescent="0.2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 x14ac:dyDescent="0.2">
      <c r="A14" s="105">
        <v>632</v>
      </c>
      <c r="B14" s="106" t="s">
        <v>21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 x14ac:dyDescent="0.2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 x14ac:dyDescent="0.2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 x14ac:dyDescent="0.2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 x14ac:dyDescent="0.2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 x14ac:dyDescent="0.2">
      <c r="A19" s="105">
        <v>633</v>
      </c>
      <c r="B19" s="106" t="s">
        <v>26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 x14ac:dyDescent="0.2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 x14ac:dyDescent="0.2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 x14ac:dyDescent="0.2">
      <c r="A22" s="105">
        <v>634</v>
      </c>
      <c r="B22" s="106" t="s">
        <v>29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 x14ac:dyDescent="0.2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 x14ac:dyDescent="0.2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 x14ac:dyDescent="0.2">
      <c r="A25" s="105">
        <v>635</v>
      </c>
      <c r="B25" s="106" t="s">
        <v>32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 x14ac:dyDescent="0.2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 x14ac:dyDescent="0.2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 x14ac:dyDescent="0.2">
      <c r="A28" s="105" t="s">
        <v>35</v>
      </c>
      <c r="B28" s="108" t="s">
        <v>36</v>
      </c>
      <c r="C28" s="188">
        <f t="shared" ref="C28:N28" si="17">SUM(C29:C30)</f>
        <v>4136000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4136000</v>
      </c>
      <c r="G28" s="188">
        <f t="shared" si="17"/>
        <v>0</v>
      </c>
      <c r="H28" s="188">
        <f t="shared" si="17"/>
        <v>0</v>
      </c>
      <c r="I28" s="188">
        <f t="shared" si="17"/>
        <v>4136000</v>
      </c>
      <c r="J28" s="188">
        <f t="shared" si="17"/>
        <v>0</v>
      </c>
      <c r="K28" s="188">
        <f t="shared" si="17"/>
        <v>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 x14ac:dyDescent="0.2">
      <c r="A29" s="37" t="s">
        <v>37</v>
      </c>
      <c r="B29" s="38" t="s">
        <v>38</v>
      </c>
      <c r="C29" s="123">
        <f t="shared" ref="C29:C30" si="19">SUM(D29:F29)</f>
        <v>4058000</v>
      </c>
      <c r="D29" s="124"/>
      <c r="E29" s="124"/>
      <c r="F29" s="123">
        <f t="shared" si="7"/>
        <v>4058000</v>
      </c>
      <c r="G29" s="39"/>
      <c r="H29" s="39"/>
      <c r="I29" s="39">
        <v>4058000</v>
      </c>
      <c r="J29" s="39"/>
      <c r="K29" s="39"/>
      <c r="L29" s="39"/>
      <c r="M29" s="39"/>
      <c r="N29" s="39"/>
    </row>
    <row r="30" spans="1:14" ht="24" customHeight="1" x14ac:dyDescent="0.2">
      <c r="A30" s="37" t="s">
        <v>39</v>
      </c>
      <c r="B30" s="38" t="s">
        <v>40</v>
      </c>
      <c r="C30" s="123">
        <f t="shared" si="19"/>
        <v>78000</v>
      </c>
      <c r="D30" s="124"/>
      <c r="E30" s="124"/>
      <c r="F30" s="123">
        <f t="shared" si="7"/>
        <v>78000</v>
      </c>
      <c r="G30" s="39"/>
      <c r="H30" s="39"/>
      <c r="I30" s="39">
        <v>78000</v>
      </c>
      <c r="J30" s="39"/>
      <c r="K30" s="39"/>
      <c r="L30" s="39"/>
      <c r="M30" s="39"/>
      <c r="N30" s="39"/>
    </row>
    <row r="31" spans="1:14" s="187" customFormat="1" ht="25.9" customHeight="1" x14ac:dyDescent="0.2">
      <c r="A31" s="105" t="s">
        <v>41</v>
      </c>
      <c r="B31" s="106" t="s">
        <v>42</v>
      </c>
      <c r="C31" s="188">
        <f t="shared" ref="C31:N31" si="20">SUM(C32:C33)</f>
        <v>6000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6000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6000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 x14ac:dyDescent="0.2">
      <c r="A32" s="37" t="s">
        <v>43</v>
      </c>
      <c r="B32" s="38" t="s">
        <v>44</v>
      </c>
      <c r="C32" s="123">
        <f t="shared" ref="C32:C37" si="22">SUM(D32:F32)</f>
        <v>6000</v>
      </c>
      <c r="D32" s="124"/>
      <c r="E32" s="124"/>
      <c r="F32" s="123">
        <f t="shared" si="7"/>
        <v>6000</v>
      </c>
      <c r="G32" s="39"/>
      <c r="H32" s="39"/>
      <c r="I32" s="39"/>
      <c r="J32" s="39"/>
      <c r="K32" s="39">
        <v>6000</v>
      </c>
      <c r="L32" s="39"/>
      <c r="M32" s="39"/>
      <c r="N32" s="39"/>
    </row>
    <row r="33" spans="1:14" ht="24" customHeight="1" x14ac:dyDescent="0.2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 x14ac:dyDescent="0.2">
      <c r="A34" s="225" t="s">
        <v>357</v>
      </c>
      <c r="B34" s="226" t="s">
        <v>361</v>
      </c>
      <c r="C34" s="52">
        <f>C35+C36+C37</f>
        <v>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0</v>
      </c>
      <c r="G34" s="52">
        <f t="shared" si="23"/>
        <v>0</v>
      </c>
      <c r="H34" s="52">
        <f t="shared" si="23"/>
        <v>0</v>
      </c>
      <c r="I34" s="52">
        <f t="shared" si="23"/>
        <v>0</v>
      </c>
      <c r="J34" s="52">
        <f t="shared" si="23"/>
        <v>0</v>
      </c>
      <c r="K34" s="52">
        <f t="shared" si="23"/>
        <v>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 x14ac:dyDescent="0.2">
      <c r="A35" s="223">
        <v>6391</v>
      </c>
      <c r="B35" s="224" t="s">
        <v>358</v>
      </c>
      <c r="C35" s="123">
        <f t="shared" si="22"/>
        <v>0</v>
      </c>
      <c r="D35" s="124"/>
      <c r="E35" s="124"/>
      <c r="F35" s="123">
        <f t="shared" si="7"/>
        <v>0</v>
      </c>
      <c r="G35" s="39"/>
      <c r="H35" s="39"/>
      <c r="I35" s="39"/>
      <c r="J35" s="39"/>
      <c r="K35" s="39"/>
      <c r="L35" s="39"/>
      <c r="M35" s="39"/>
      <c r="N35" s="39"/>
    </row>
    <row r="36" spans="1:14" ht="24" customHeight="1" x14ac:dyDescent="0.2">
      <c r="A36" s="223">
        <v>6392</v>
      </c>
      <c r="B36" s="224" t="s">
        <v>359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 x14ac:dyDescent="0.2">
      <c r="A37" s="223">
        <v>6393</v>
      </c>
      <c r="B37" s="224" t="s">
        <v>360</v>
      </c>
      <c r="C37" s="123">
        <f t="shared" si="22"/>
        <v>0</v>
      </c>
      <c r="D37" s="124"/>
      <c r="E37" s="124"/>
      <c r="F37" s="123">
        <f t="shared" si="7"/>
        <v>0</v>
      </c>
      <c r="G37" s="39"/>
      <c r="H37" s="39"/>
      <c r="I37" s="39"/>
      <c r="J37" s="39"/>
      <c r="K37" s="39"/>
      <c r="L37" s="39"/>
      <c r="M37" s="39"/>
      <c r="N37" s="39"/>
    </row>
    <row r="38" spans="1:14" s="187" customFormat="1" ht="25.9" customHeight="1" x14ac:dyDescent="0.2">
      <c r="A38" s="105">
        <v>64</v>
      </c>
      <c r="B38" s="106" t="s">
        <v>47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 x14ac:dyDescent="0.2">
      <c r="A39" s="105">
        <v>641</v>
      </c>
      <c r="B39" s="106" t="s">
        <v>48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 x14ac:dyDescent="0.2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 x14ac:dyDescent="0.2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 x14ac:dyDescent="0.2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 x14ac:dyDescent="0.2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 x14ac:dyDescent="0.2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 x14ac:dyDescent="0.2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 x14ac:dyDescent="0.2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 x14ac:dyDescent="0.2">
      <c r="A47" s="105">
        <v>642</v>
      </c>
      <c r="B47" s="106" t="s">
        <v>56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 x14ac:dyDescent="0.2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 x14ac:dyDescent="0.2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 x14ac:dyDescent="0.2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 x14ac:dyDescent="0.2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 x14ac:dyDescent="0.2">
      <c r="A52" s="105">
        <v>643</v>
      </c>
      <c r="B52" s="106" t="s">
        <v>62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 x14ac:dyDescent="0.2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 x14ac:dyDescent="0.2">
      <c r="A54" s="105">
        <v>65</v>
      </c>
      <c r="B54" s="106" t="s">
        <v>64</v>
      </c>
      <c r="C54" s="188">
        <f t="shared" ref="C54:N54" si="37">C55+C57</f>
        <v>482000</v>
      </c>
      <c r="D54" s="188">
        <f t="shared" ref="D54" si="38">D55+D57</f>
        <v>0</v>
      </c>
      <c r="E54" s="188">
        <f t="shared" si="37"/>
        <v>0</v>
      </c>
      <c r="F54" s="52">
        <f t="shared" si="37"/>
        <v>482000</v>
      </c>
      <c r="G54" s="188">
        <f t="shared" si="37"/>
        <v>0</v>
      </c>
      <c r="H54" s="188">
        <f t="shared" si="37"/>
        <v>482000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 x14ac:dyDescent="0.2">
      <c r="A55" s="105">
        <v>651</v>
      </c>
      <c r="B55" s="106" t="s">
        <v>65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 x14ac:dyDescent="0.2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 x14ac:dyDescent="0.2">
      <c r="A57" s="105">
        <v>652</v>
      </c>
      <c r="B57" s="106" t="s">
        <v>67</v>
      </c>
      <c r="C57" s="188">
        <f t="shared" ref="C57:N57" si="41">SUM(C58:C60)</f>
        <v>482000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482000</v>
      </c>
      <c r="G57" s="188">
        <f t="shared" si="41"/>
        <v>0</v>
      </c>
      <c r="H57" s="188">
        <f t="shared" si="41"/>
        <v>482000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 x14ac:dyDescent="0.2">
      <c r="A58" s="37">
        <v>6526</v>
      </c>
      <c r="B58" s="38" t="s">
        <v>68</v>
      </c>
      <c r="C58" s="123">
        <f t="shared" ref="C58:C60" si="43">SUM(D58:F58)</f>
        <v>482000</v>
      </c>
      <c r="D58" s="124"/>
      <c r="E58" s="124"/>
      <c r="F58" s="123">
        <f t="shared" ref="F58:F60" si="44">SUM(G58:N58)</f>
        <v>482000</v>
      </c>
      <c r="G58" s="39"/>
      <c r="H58" s="39">
        <v>482000</v>
      </c>
      <c r="I58" s="39"/>
      <c r="J58" s="39"/>
      <c r="K58" s="39"/>
      <c r="L58" s="39"/>
      <c r="M58" s="39"/>
      <c r="N58" s="39"/>
    </row>
    <row r="59" spans="1:14" ht="24" customHeight="1" x14ac:dyDescent="0.2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 x14ac:dyDescent="0.2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 x14ac:dyDescent="0.2">
      <c r="A61" s="105">
        <v>66</v>
      </c>
      <c r="B61" s="109" t="s">
        <v>73</v>
      </c>
      <c r="C61" s="188">
        <f t="shared" ref="C61:N61" si="45">C62+C65</f>
        <v>46000</v>
      </c>
      <c r="D61" s="188">
        <f t="shared" ref="D61" si="46">D62+D65</f>
        <v>0</v>
      </c>
      <c r="E61" s="188">
        <f t="shared" si="45"/>
        <v>0</v>
      </c>
      <c r="F61" s="52">
        <f t="shared" si="45"/>
        <v>46000</v>
      </c>
      <c r="G61" s="188">
        <f t="shared" si="45"/>
        <v>46000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 x14ac:dyDescent="0.2">
      <c r="A62" s="105">
        <v>661</v>
      </c>
      <c r="B62" s="106" t="s">
        <v>74</v>
      </c>
      <c r="C62" s="188">
        <f t="shared" ref="C62:N62" si="47">SUM(C63:C64)</f>
        <v>46000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46000</v>
      </c>
      <c r="G62" s="188">
        <f t="shared" si="47"/>
        <v>46000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 x14ac:dyDescent="0.2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 x14ac:dyDescent="0.2">
      <c r="A64" s="37">
        <v>6615</v>
      </c>
      <c r="B64" s="38" t="s">
        <v>76</v>
      </c>
      <c r="C64" s="123">
        <f t="shared" si="49"/>
        <v>46000</v>
      </c>
      <c r="D64" s="124"/>
      <c r="E64" s="124"/>
      <c r="F64" s="123">
        <f t="shared" si="50"/>
        <v>46000</v>
      </c>
      <c r="G64" s="39">
        <v>46000</v>
      </c>
      <c r="H64" s="39"/>
      <c r="I64" s="39"/>
      <c r="J64" s="39"/>
      <c r="K64" s="39"/>
      <c r="L64" s="39"/>
      <c r="M64" s="39"/>
      <c r="N64" s="39"/>
    </row>
    <row r="65" spans="1:14" s="187" customFormat="1" ht="25.9" customHeight="1" x14ac:dyDescent="0.2">
      <c r="A65" s="105">
        <v>663</v>
      </c>
      <c r="B65" s="108" t="s">
        <v>77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 x14ac:dyDescent="0.2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 x14ac:dyDescent="0.2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 x14ac:dyDescent="0.2">
      <c r="A68" s="105" t="s">
        <v>80</v>
      </c>
      <c r="B68" s="108" t="s">
        <v>81</v>
      </c>
      <c r="C68" s="188">
        <f t="shared" ref="C68:N68" si="55">SUM(C69)</f>
        <v>1484000</v>
      </c>
      <c r="D68" s="188">
        <f>SUM(D69)</f>
        <v>575000</v>
      </c>
      <c r="E68" s="188">
        <f>SUM(E69)</f>
        <v>909000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 x14ac:dyDescent="0.2">
      <c r="A69" s="105" t="s">
        <v>138</v>
      </c>
      <c r="B69" s="108" t="s">
        <v>139</v>
      </c>
      <c r="C69" s="188">
        <f t="shared" ref="C69" si="56">SUM(C70:C72)</f>
        <v>1484000</v>
      </c>
      <c r="D69" s="188">
        <f>SUM(D70:D72)</f>
        <v>575000</v>
      </c>
      <c r="E69" s="188">
        <f>SUM(E70:E72)</f>
        <v>909000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 x14ac:dyDescent="0.2">
      <c r="A70" s="37" t="s">
        <v>140</v>
      </c>
      <c r="B70" s="41" t="s">
        <v>141</v>
      </c>
      <c r="C70" s="123">
        <f t="shared" ref="C70:C72" si="58">SUM(D70:F70)</f>
        <v>1223000</v>
      </c>
      <c r="D70" s="39">
        <v>351000</v>
      </c>
      <c r="E70" s="39">
        <v>872000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 x14ac:dyDescent="0.2">
      <c r="A71" s="37" t="s">
        <v>142</v>
      </c>
      <c r="B71" s="41" t="s">
        <v>143</v>
      </c>
      <c r="C71" s="123">
        <f t="shared" si="58"/>
        <v>261000</v>
      </c>
      <c r="D71" s="39">
        <v>224000</v>
      </c>
      <c r="E71" s="39">
        <v>37000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 x14ac:dyDescent="0.2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 x14ac:dyDescent="0.2">
      <c r="A73" s="105">
        <v>68</v>
      </c>
      <c r="B73" s="106" t="s">
        <v>82</v>
      </c>
      <c r="C73" s="188">
        <f t="shared" ref="C73:N74" si="60">C74</f>
        <v>0</v>
      </c>
      <c r="D73" s="188">
        <f t="shared" si="60"/>
        <v>0</v>
      </c>
      <c r="E73" s="188">
        <f t="shared" si="60"/>
        <v>0</v>
      </c>
      <c r="F73" s="52">
        <f t="shared" si="60"/>
        <v>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 x14ac:dyDescent="0.2">
      <c r="A74" s="105">
        <v>683</v>
      </c>
      <c r="B74" s="106" t="s">
        <v>83</v>
      </c>
      <c r="C74" s="188">
        <f t="shared" si="60"/>
        <v>0</v>
      </c>
      <c r="D74" s="188">
        <f t="shared" si="60"/>
        <v>0</v>
      </c>
      <c r="E74" s="188">
        <f t="shared" si="60"/>
        <v>0</v>
      </c>
      <c r="F74" s="52">
        <f t="shared" si="60"/>
        <v>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 x14ac:dyDescent="0.2">
      <c r="A75" s="48">
        <v>6831</v>
      </c>
      <c r="B75" s="49" t="s">
        <v>84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 x14ac:dyDescent="0.2">
      <c r="A76" s="166">
        <v>92211</v>
      </c>
      <c r="B76" s="167" t="s">
        <v>244</v>
      </c>
      <c r="C76" s="168">
        <f t="shared" si="61"/>
        <v>0</v>
      </c>
      <c r="D76" s="189"/>
      <c r="E76" s="189"/>
      <c r="F76" s="168">
        <f t="shared" si="62"/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" customHeight="1" x14ac:dyDescent="0.2">
      <c r="A77" s="166">
        <v>92221</v>
      </c>
      <c r="B77" s="167" t="s">
        <v>245</v>
      </c>
      <c r="C77" s="168">
        <f t="shared" si="61"/>
        <v>0</v>
      </c>
      <c r="D77" s="189"/>
      <c r="E77" s="189"/>
      <c r="F77" s="168">
        <f t="shared" si="62"/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 x14ac:dyDescent="0.2">
      <c r="A78" s="182">
        <v>7</v>
      </c>
      <c r="B78" s="110" t="s">
        <v>85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 x14ac:dyDescent="0.2">
      <c r="A79" s="105">
        <v>72</v>
      </c>
      <c r="B79" s="108" t="s">
        <v>86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 x14ac:dyDescent="0.2">
      <c r="A80" s="105">
        <v>721</v>
      </c>
      <c r="B80" s="106" t="s">
        <v>87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 x14ac:dyDescent="0.2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 x14ac:dyDescent="0.2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 x14ac:dyDescent="0.2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 x14ac:dyDescent="0.2">
      <c r="A84" s="105">
        <v>722</v>
      </c>
      <c r="B84" s="106" t="s">
        <v>91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 x14ac:dyDescent="0.2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 x14ac:dyDescent="0.2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 x14ac:dyDescent="0.2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 x14ac:dyDescent="0.2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 x14ac:dyDescent="0.2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 x14ac:dyDescent="0.2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 x14ac:dyDescent="0.2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 x14ac:dyDescent="0.2">
      <c r="A92" s="105">
        <v>723</v>
      </c>
      <c r="B92" s="108" t="s">
        <v>99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 x14ac:dyDescent="0.2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 x14ac:dyDescent="0.2">
      <c r="A94" s="105">
        <v>724</v>
      </c>
      <c r="B94" s="108" t="s">
        <v>101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 x14ac:dyDescent="0.2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 x14ac:dyDescent="0.2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 x14ac:dyDescent="0.2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 x14ac:dyDescent="0.2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 x14ac:dyDescent="0.2">
      <c r="A99" s="105">
        <v>726</v>
      </c>
      <c r="B99" s="106" t="s">
        <v>106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 x14ac:dyDescent="0.2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 x14ac:dyDescent="0.2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 x14ac:dyDescent="0.2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 x14ac:dyDescent="0.2">
      <c r="A103" s="105">
        <v>73</v>
      </c>
      <c r="B103" s="106" t="s">
        <v>110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 x14ac:dyDescent="0.2">
      <c r="A104" s="105">
        <v>731</v>
      </c>
      <c r="B104" s="106" t="s">
        <v>110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 x14ac:dyDescent="0.2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 x14ac:dyDescent="0.2">
      <c r="A106" s="170">
        <v>92212</v>
      </c>
      <c r="B106" s="171" t="s">
        <v>246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 x14ac:dyDescent="0.2">
      <c r="A107" s="170">
        <v>92222</v>
      </c>
      <c r="B107" s="171" t="s">
        <v>247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 x14ac:dyDescent="0.2">
      <c r="A108" s="273" t="s">
        <v>284</v>
      </c>
      <c r="B108" s="274"/>
      <c r="C108" s="188">
        <f t="shared" ref="C108:N108" si="89">C9+C78</f>
        <v>6154000</v>
      </c>
      <c r="D108" s="188">
        <f t="shared" ref="D108" si="90">D9+D78</f>
        <v>575000</v>
      </c>
      <c r="E108" s="188">
        <f t="shared" si="89"/>
        <v>909000</v>
      </c>
      <c r="F108" s="188">
        <f t="shared" si="89"/>
        <v>4670000</v>
      </c>
      <c r="G108" s="188">
        <f t="shared" si="89"/>
        <v>46000</v>
      </c>
      <c r="H108" s="188">
        <f t="shared" si="89"/>
        <v>482000</v>
      </c>
      <c r="I108" s="188">
        <f t="shared" si="89"/>
        <v>4136000</v>
      </c>
      <c r="J108" s="188">
        <f t="shared" si="89"/>
        <v>0</v>
      </c>
      <c r="K108" s="188">
        <f t="shared" si="89"/>
        <v>6000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 x14ac:dyDescent="0.2">
      <c r="A109" s="127" t="s">
        <v>285</v>
      </c>
      <c r="B109" s="128" t="s">
        <v>286</v>
      </c>
      <c r="C109" s="168">
        <f t="shared" si="87"/>
        <v>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0</v>
      </c>
      <c r="G109" s="129">
        <f t="shared" ref="G109:N109" si="92">G76+G77+G106+G107</f>
        <v>0</v>
      </c>
      <c r="H109" s="129">
        <f t="shared" si="92"/>
        <v>0</v>
      </c>
      <c r="I109" s="129">
        <f t="shared" si="92"/>
        <v>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 x14ac:dyDescent="0.2">
      <c r="A110" s="273" t="s">
        <v>287</v>
      </c>
      <c r="B110" s="274"/>
      <c r="C110" s="188">
        <f>SUM(C108:C109)</f>
        <v>6154000</v>
      </c>
      <c r="D110" s="188">
        <f t="shared" ref="D110" si="93">SUM(D108:D109)</f>
        <v>575000</v>
      </c>
      <c r="E110" s="188">
        <f t="shared" ref="E110:N110" si="94">SUM(E108:E109)</f>
        <v>909000</v>
      </c>
      <c r="F110" s="188">
        <f t="shared" si="94"/>
        <v>4670000</v>
      </c>
      <c r="G110" s="188">
        <f t="shared" si="94"/>
        <v>46000</v>
      </c>
      <c r="H110" s="188">
        <f t="shared" si="94"/>
        <v>482000</v>
      </c>
      <c r="I110" s="188">
        <f t="shared" si="94"/>
        <v>4136000</v>
      </c>
      <c r="J110" s="188">
        <f t="shared" si="94"/>
        <v>0</v>
      </c>
      <c r="K110" s="188">
        <f t="shared" si="94"/>
        <v>6000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 x14ac:dyDescent="0.2">
      <c r="A111" s="105">
        <v>8</v>
      </c>
      <c r="B111" s="106" t="s">
        <v>112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 x14ac:dyDescent="0.2">
      <c r="A112" s="105" t="s">
        <v>113</v>
      </c>
      <c r="B112" s="114" t="s">
        <v>114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 x14ac:dyDescent="0.2">
      <c r="A113" s="105" t="s">
        <v>115</v>
      </c>
      <c r="B113" s="115" t="s">
        <v>116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 x14ac:dyDescent="0.2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 x14ac:dyDescent="0.2">
      <c r="A115" s="116">
        <v>813</v>
      </c>
      <c r="B115" s="117" t="s">
        <v>119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 x14ac:dyDescent="0.2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 x14ac:dyDescent="0.2">
      <c r="A117" s="105" t="s">
        <v>121</v>
      </c>
      <c r="B117" s="106" t="s">
        <v>282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 x14ac:dyDescent="0.2">
      <c r="A118" s="45">
        <v>8181</v>
      </c>
      <c r="B118" s="45" t="s">
        <v>283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 x14ac:dyDescent="0.2">
      <c r="A119" s="118">
        <v>83</v>
      </c>
      <c r="B119" s="114" t="s">
        <v>122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 x14ac:dyDescent="0.2">
      <c r="A120" s="118">
        <v>833</v>
      </c>
      <c r="B120" s="118" t="s">
        <v>123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 x14ac:dyDescent="0.2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 x14ac:dyDescent="0.2">
      <c r="A122" s="105">
        <v>84</v>
      </c>
      <c r="B122" s="106" t="s">
        <v>125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 x14ac:dyDescent="0.2">
      <c r="A123" s="105" t="s">
        <v>126</v>
      </c>
      <c r="B123" s="119" t="s">
        <v>127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 x14ac:dyDescent="0.2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 x14ac:dyDescent="0.2">
      <c r="A125" s="105">
        <v>844</v>
      </c>
      <c r="B125" s="106" t="s">
        <v>130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 x14ac:dyDescent="0.2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 x14ac:dyDescent="0.2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 x14ac:dyDescent="0.2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 x14ac:dyDescent="0.2">
      <c r="A129" s="105" t="s">
        <v>134</v>
      </c>
      <c r="B129" s="106" t="s">
        <v>135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 x14ac:dyDescent="0.2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 x14ac:dyDescent="0.2">
      <c r="A131" s="127">
        <v>92213</v>
      </c>
      <c r="B131" s="128" t="s">
        <v>248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 x14ac:dyDescent="0.2">
      <c r="A132" s="127">
        <v>92223</v>
      </c>
      <c r="B132" s="128" t="s">
        <v>249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 x14ac:dyDescent="0.2">
      <c r="A133" s="275" t="s">
        <v>250</v>
      </c>
      <c r="B133" s="275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 x14ac:dyDescent="0.2">
      <c r="A134" s="276" t="s">
        <v>251</v>
      </c>
      <c r="B134" s="276"/>
      <c r="C134" s="194">
        <f t="shared" ref="C134:N134" si="118">C111+C78+C9</f>
        <v>6154000</v>
      </c>
      <c r="D134" s="194">
        <f t="shared" ref="D134" si="119">D111+D78+D9</f>
        <v>575000</v>
      </c>
      <c r="E134" s="194">
        <f t="shared" si="118"/>
        <v>909000</v>
      </c>
      <c r="F134" s="174">
        <f t="shared" si="118"/>
        <v>4670000</v>
      </c>
      <c r="G134" s="194">
        <f t="shared" si="118"/>
        <v>46000</v>
      </c>
      <c r="H134" s="194">
        <f t="shared" si="118"/>
        <v>482000</v>
      </c>
      <c r="I134" s="194">
        <f t="shared" si="118"/>
        <v>4136000</v>
      </c>
      <c r="J134" s="194">
        <f t="shared" si="118"/>
        <v>0</v>
      </c>
      <c r="K134" s="194">
        <f t="shared" si="118"/>
        <v>6000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 x14ac:dyDescent="0.25">
      <c r="A135" s="277" t="s">
        <v>320</v>
      </c>
      <c r="B135" s="277"/>
      <c r="C135" s="120">
        <f>C76+C77+C106+C107+C131+C132</f>
        <v>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0</v>
      </c>
      <c r="G135" s="120">
        <f t="shared" ref="G135:N135" si="120">G76+G77+G106+G107+G131+G132</f>
        <v>0</v>
      </c>
      <c r="H135" s="120">
        <f t="shared" si="120"/>
        <v>0</v>
      </c>
      <c r="I135" s="120">
        <f t="shared" si="120"/>
        <v>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 x14ac:dyDescent="0.3">
      <c r="A136" s="260" t="s">
        <v>205</v>
      </c>
      <c r="B136" s="260"/>
      <c r="C136" s="121">
        <f>SUM(C134:C135)</f>
        <v>6154000</v>
      </c>
      <c r="D136" s="121">
        <f>SUM(D134:D135)</f>
        <v>575000</v>
      </c>
      <c r="E136" s="121">
        <f>SUM(E134:E135)</f>
        <v>909000</v>
      </c>
      <c r="F136" s="121">
        <f>SUM(F134:F135)</f>
        <v>4670000</v>
      </c>
      <c r="G136" s="121">
        <f t="shared" ref="G136:N136" si="121">SUM(G134:G135)</f>
        <v>46000</v>
      </c>
      <c r="H136" s="121">
        <f t="shared" si="121"/>
        <v>482000</v>
      </c>
      <c r="I136" s="121">
        <f t="shared" si="121"/>
        <v>4136000</v>
      </c>
      <c r="J136" s="121">
        <f t="shared" si="121"/>
        <v>0</v>
      </c>
      <c r="K136" s="121">
        <f t="shared" si="121"/>
        <v>6000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 x14ac:dyDescent="0.2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 xr:uid="{00000000-0002-0000-01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202"/>
  <sheetViews>
    <sheetView view="pageBreakPreview" zoomScaleNormal="100" zoomScaleSheetLayoutView="100" workbookViewId="0">
      <pane ySplit="8" topLeftCell="A9" activePane="bottomLeft" state="frozen"/>
      <selection pane="bottomLeft" activeCell="F103" sqref="F103"/>
    </sheetView>
  </sheetViews>
  <sheetFormatPr defaultColWidth="9.140625" defaultRowHeight="12.75" x14ac:dyDescent="0.2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 x14ac:dyDescent="0.2">
      <c r="A1" s="126"/>
      <c r="B1" s="76"/>
      <c r="C1" s="24"/>
      <c r="D1" s="156"/>
      <c r="E1" s="156"/>
      <c r="F1" s="156"/>
      <c r="G1" s="156"/>
      <c r="H1" s="156"/>
      <c r="I1" s="156" t="s">
        <v>190</v>
      </c>
      <c r="J1" s="126"/>
      <c r="K1" s="126"/>
      <c r="L1" s="126"/>
      <c r="M1" s="126"/>
      <c r="N1" s="126"/>
      <c r="O1" s="126"/>
    </row>
    <row r="2" spans="1:16" x14ac:dyDescent="0.2">
      <c r="A2" s="126"/>
      <c r="B2" s="77" t="s">
        <v>362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 x14ac:dyDescent="0.2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 x14ac:dyDescent="0.25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 x14ac:dyDescent="0.2">
      <c r="A5" s="285" t="s">
        <v>326</v>
      </c>
      <c r="B5" s="285"/>
      <c r="C5" s="262"/>
      <c r="D5" s="265" t="s">
        <v>325</v>
      </c>
      <c r="E5" s="92" t="s">
        <v>200</v>
      </c>
      <c r="F5" s="92" t="s">
        <v>200</v>
      </c>
      <c r="G5" s="268" t="s">
        <v>202</v>
      </c>
      <c r="H5" s="271" t="s">
        <v>197</v>
      </c>
      <c r="I5" s="271"/>
      <c r="J5" s="271"/>
      <c r="K5" s="271"/>
      <c r="L5" s="271"/>
      <c r="M5" s="271"/>
      <c r="N5" s="271"/>
      <c r="O5" s="272"/>
      <c r="P5" s="203"/>
    </row>
    <row r="6" spans="1:16" s="107" customFormat="1" ht="43.5" customHeight="1" x14ac:dyDescent="0.2">
      <c r="A6" s="286"/>
      <c r="B6" s="286"/>
      <c r="C6" s="264"/>
      <c r="D6" s="266"/>
      <c r="E6" s="184" t="s">
        <v>328</v>
      </c>
      <c r="F6" s="184" t="s">
        <v>329</v>
      </c>
      <c r="G6" s="269"/>
      <c r="H6" s="210" t="s">
        <v>331</v>
      </c>
      <c r="I6" s="93" t="s">
        <v>332</v>
      </c>
      <c r="J6" s="93" t="s">
        <v>333</v>
      </c>
      <c r="K6" s="93" t="s">
        <v>334</v>
      </c>
      <c r="L6" s="93" t="s">
        <v>335</v>
      </c>
      <c r="M6" s="93" t="s">
        <v>336</v>
      </c>
      <c r="N6" s="210" t="s">
        <v>337</v>
      </c>
      <c r="O6" s="93" t="s">
        <v>338</v>
      </c>
      <c r="P6" s="204"/>
    </row>
    <row r="7" spans="1:16" s="107" customFormat="1" ht="95.25" customHeight="1" x14ac:dyDescent="0.2">
      <c r="A7" s="138" t="s">
        <v>310</v>
      </c>
      <c r="B7" s="139" t="s">
        <v>14</v>
      </c>
      <c r="C7" s="140" t="s">
        <v>15</v>
      </c>
      <c r="D7" s="267"/>
      <c r="E7" s="96" t="s">
        <v>201</v>
      </c>
      <c r="F7" s="96" t="s">
        <v>201</v>
      </c>
      <c r="G7" s="270"/>
      <c r="H7" s="97" t="s">
        <v>191</v>
      </c>
      <c r="I7" s="97" t="s">
        <v>192</v>
      </c>
      <c r="J7" s="97" t="s">
        <v>193</v>
      </c>
      <c r="K7" s="97" t="s">
        <v>198</v>
      </c>
      <c r="L7" s="98" t="s">
        <v>199</v>
      </c>
      <c r="M7" s="97" t="s">
        <v>194</v>
      </c>
      <c r="N7" s="97" t="s">
        <v>195</v>
      </c>
      <c r="O7" s="99" t="s">
        <v>196</v>
      </c>
      <c r="P7" s="204"/>
    </row>
    <row r="8" spans="1:16" s="107" customFormat="1" ht="9.75" customHeight="1" thickBot="1" x14ac:dyDescent="0.25">
      <c r="A8" s="141"/>
      <c r="B8" s="142">
        <v>1</v>
      </c>
      <c r="C8" s="100">
        <v>2</v>
      </c>
      <c r="D8" s="101" t="s">
        <v>204</v>
      </c>
      <c r="E8" s="101">
        <v>4</v>
      </c>
      <c r="F8" s="101">
        <v>4</v>
      </c>
      <c r="G8" s="101" t="s">
        <v>203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 x14ac:dyDescent="0.2">
      <c r="A9" s="278" t="s">
        <v>340</v>
      </c>
      <c r="B9" s="279"/>
      <c r="C9" s="279"/>
      <c r="D9" s="195">
        <f>D10+D84+D120+D129+D134+D137+D144+D147+D158+D169+D190+D195</f>
        <v>6154000</v>
      </c>
      <c r="E9" s="195">
        <f t="shared" ref="E9:O9" si="0">E10+E84+E120+E129+E134+E137+E144+E147+E158+E169+E190+E195</f>
        <v>575000</v>
      </c>
      <c r="F9" s="195">
        <f t="shared" si="0"/>
        <v>909000</v>
      </c>
      <c r="G9" s="195">
        <f t="shared" si="0"/>
        <v>4670000</v>
      </c>
      <c r="H9" s="195">
        <f t="shared" si="0"/>
        <v>46000</v>
      </c>
      <c r="I9" s="195">
        <f t="shared" si="0"/>
        <v>482000</v>
      </c>
      <c r="J9" s="195">
        <f t="shared" si="0"/>
        <v>4136000</v>
      </c>
      <c r="K9" s="195">
        <f t="shared" si="0"/>
        <v>0</v>
      </c>
      <c r="L9" s="195">
        <f t="shared" si="0"/>
        <v>6000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342</v>
      </c>
    </row>
    <row r="10" spans="1:16" s="175" customFormat="1" ht="30" customHeight="1" x14ac:dyDescent="0.2">
      <c r="A10" s="280" t="s">
        <v>330</v>
      </c>
      <c r="B10" s="281"/>
      <c r="C10" s="281"/>
      <c r="D10" s="196">
        <f>D11+D21+D54+D60+D65+D70</f>
        <v>4445000</v>
      </c>
      <c r="E10" s="196">
        <f t="shared" ref="E10" si="1">E11+E21+E54+E60+E65+E70</f>
        <v>351000</v>
      </c>
      <c r="F10" s="196">
        <f t="shared" ref="F10:O10" si="2">F11+F21+F54+F60+F65+F70</f>
        <v>13000</v>
      </c>
      <c r="G10" s="196">
        <f t="shared" si="2"/>
        <v>4081000</v>
      </c>
      <c r="H10" s="196">
        <f t="shared" si="2"/>
        <v>23000</v>
      </c>
      <c r="I10" s="196">
        <f t="shared" si="2"/>
        <v>0</v>
      </c>
      <c r="J10" s="196">
        <f t="shared" si="2"/>
        <v>4058000</v>
      </c>
      <c r="K10" s="196">
        <f t="shared" si="2"/>
        <v>0</v>
      </c>
      <c r="L10" s="196">
        <f t="shared" si="2"/>
        <v>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94" t="s">
        <v>343</v>
      </c>
    </row>
    <row r="11" spans="1:16" s="187" customFormat="1" ht="24" customHeight="1" x14ac:dyDescent="0.2">
      <c r="B11" s="111">
        <v>31</v>
      </c>
      <c r="C11" s="112" t="s">
        <v>252</v>
      </c>
      <c r="D11" s="197">
        <f>D12+D19+D17</f>
        <v>3967000</v>
      </c>
      <c r="E11" s="197">
        <f>E12+E19+E17</f>
        <v>0</v>
      </c>
      <c r="F11" s="197">
        <f>F12+F19+F17</f>
        <v>0</v>
      </c>
      <c r="G11" s="54">
        <f>G12+G17+G19</f>
        <v>3967000</v>
      </c>
      <c r="H11" s="197">
        <f>H12+H19+H17</f>
        <v>0</v>
      </c>
      <c r="I11" s="197">
        <f t="shared" ref="I11:O11" si="3">I12+I19+I17</f>
        <v>0</v>
      </c>
      <c r="J11" s="197">
        <f t="shared" si="3"/>
        <v>3967000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94"/>
    </row>
    <row r="12" spans="1:16" s="187" customFormat="1" ht="24" customHeight="1" x14ac:dyDescent="0.2">
      <c r="B12" s="111">
        <v>311</v>
      </c>
      <c r="C12" s="112" t="s">
        <v>253</v>
      </c>
      <c r="D12" s="197">
        <f>SUM(D13:D16)</f>
        <v>3343000</v>
      </c>
      <c r="E12" s="197">
        <f>SUM(E13:E16)</f>
        <v>0</v>
      </c>
      <c r="F12" s="197">
        <f>SUM(F13:F16)</f>
        <v>0</v>
      </c>
      <c r="G12" s="54">
        <f>SUM(G13:G16)</f>
        <v>3343000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3343000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94"/>
    </row>
    <row r="13" spans="1:16" ht="24" customHeight="1" x14ac:dyDescent="0.2">
      <c r="B13" s="56">
        <v>3111</v>
      </c>
      <c r="C13" s="57" t="s">
        <v>146</v>
      </c>
      <c r="D13" s="143">
        <f>SUM(E13:G13)</f>
        <v>3328000</v>
      </c>
      <c r="E13" s="152"/>
      <c r="F13" s="152"/>
      <c r="G13" s="143">
        <f>SUM(H13:O13)</f>
        <v>3328000</v>
      </c>
      <c r="H13" s="50"/>
      <c r="I13" s="50"/>
      <c r="J13" s="50">
        <v>3328000</v>
      </c>
      <c r="K13" s="50"/>
      <c r="L13" s="50"/>
      <c r="M13" s="50"/>
      <c r="N13" s="50"/>
      <c r="O13" s="50"/>
      <c r="P13" s="294"/>
    </row>
    <row r="14" spans="1:16" ht="24" customHeight="1" x14ac:dyDescent="0.2">
      <c r="B14" s="56">
        <v>3112</v>
      </c>
      <c r="C14" s="57" t="s">
        <v>206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 x14ac:dyDescent="0.2">
      <c r="B15" s="56">
        <v>3113</v>
      </c>
      <c r="C15" s="57" t="s">
        <v>207</v>
      </c>
      <c r="D15" s="143">
        <f t="shared" si="5"/>
        <v>8000</v>
      </c>
      <c r="E15" s="152"/>
      <c r="F15" s="152"/>
      <c r="G15" s="143">
        <f>SUM(H15:O15)</f>
        <v>8000</v>
      </c>
      <c r="H15" s="50"/>
      <c r="I15" s="50"/>
      <c r="J15" s="50">
        <v>8000</v>
      </c>
      <c r="K15" s="50"/>
      <c r="L15" s="50"/>
      <c r="M15" s="50"/>
      <c r="N15" s="50"/>
      <c r="O15" s="50"/>
    </row>
    <row r="16" spans="1:16" ht="24" customHeight="1" x14ac:dyDescent="0.2">
      <c r="B16" s="56">
        <v>3114</v>
      </c>
      <c r="C16" s="57" t="s">
        <v>208</v>
      </c>
      <c r="D16" s="143">
        <f t="shared" si="5"/>
        <v>7000</v>
      </c>
      <c r="E16" s="152"/>
      <c r="F16" s="152"/>
      <c r="G16" s="143">
        <f>SUM(H16:O16)</f>
        <v>7000</v>
      </c>
      <c r="H16" s="50"/>
      <c r="I16" s="50"/>
      <c r="J16" s="50">
        <v>7000</v>
      </c>
      <c r="K16" s="50"/>
      <c r="L16" s="50"/>
      <c r="M16" s="50"/>
      <c r="N16" s="50"/>
      <c r="O16" s="50"/>
    </row>
    <row r="17" spans="2:16" s="187" customFormat="1" ht="24" customHeight="1" x14ac:dyDescent="0.2">
      <c r="B17" s="111">
        <v>312</v>
      </c>
      <c r="C17" s="112" t="s">
        <v>148</v>
      </c>
      <c r="D17" s="143">
        <f>D18</f>
        <v>72000</v>
      </c>
      <c r="E17" s="197">
        <f>SUM(E18)</f>
        <v>0</v>
      </c>
      <c r="F17" s="197">
        <f>SUM(F18)</f>
        <v>0</v>
      </c>
      <c r="G17" s="54">
        <f>SUM(G18)</f>
        <v>72000</v>
      </c>
      <c r="H17" s="197">
        <f>SUM(H18)</f>
        <v>0</v>
      </c>
      <c r="I17" s="197">
        <f t="shared" ref="I17:O17" si="6">SUM(I18)</f>
        <v>0</v>
      </c>
      <c r="J17" s="197">
        <f t="shared" si="6"/>
        <v>72000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 x14ac:dyDescent="0.2">
      <c r="B18" s="56" t="s">
        <v>147</v>
      </c>
      <c r="C18" s="57" t="s">
        <v>148</v>
      </c>
      <c r="D18" s="143">
        <f t="shared" si="5"/>
        <v>72000</v>
      </c>
      <c r="E18" s="152"/>
      <c r="F18" s="152"/>
      <c r="G18" s="143">
        <f>SUM(H18:O18)</f>
        <v>72000</v>
      </c>
      <c r="H18" s="50"/>
      <c r="I18" s="50"/>
      <c r="J18" s="50">
        <v>72000</v>
      </c>
      <c r="K18" s="50"/>
      <c r="L18" s="50"/>
      <c r="M18" s="50"/>
      <c r="N18" s="50"/>
      <c r="O18" s="50"/>
    </row>
    <row r="19" spans="2:16" s="187" customFormat="1" ht="24" customHeight="1" x14ac:dyDescent="0.2">
      <c r="B19" s="111">
        <v>313</v>
      </c>
      <c r="C19" s="112" t="s">
        <v>254</v>
      </c>
      <c r="D19" s="197">
        <f t="shared" ref="D19:O19" si="7">SUM(D20:D20)</f>
        <v>552000</v>
      </c>
      <c r="E19" s="197">
        <f t="shared" si="7"/>
        <v>0</v>
      </c>
      <c r="F19" s="197">
        <f t="shared" si="7"/>
        <v>0</v>
      </c>
      <c r="G19" s="54">
        <f t="shared" si="7"/>
        <v>552000</v>
      </c>
      <c r="H19" s="197">
        <f t="shared" si="7"/>
        <v>0</v>
      </c>
      <c r="I19" s="197">
        <f t="shared" si="7"/>
        <v>0</v>
      </c>
      <c r="J19" s="197">
        <f t="shared" si="7"/>
        <v>552000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 x14ac:dyDescent="0.2">
      <c r="B20" s="56">
        <v>3132</v>
      </c>
      <c r="C20" s="57" t="s">
        <v>209</v>
      </c>
      <c r="D20" s="143">
        <f t="shared" si="5"/>
        <v>552000</v>
      </c>
      <c r="E20" s="152"/>
      <c r="F20" s="152"/>
      <c r="G20" s="143">
        <f>SUM(H20:O20)</f>
        <v>552000</v>
      </c>
      <c r="H20" s="50"/>
      <c r="I20" s="50"/>
      <c r="J20" s="50">
        <v>552000</v>
      </c>
      <c r="K20" s="50"/>
      <c r="L20" s="50"/>
      <c r="M20" s="50"/>
      <c r="N20" s="50"/>
      <c r="O20" s="50"/>
    </row>
    <row r="21" spans="2:16" s="187" customFormat="1" ht="24" customHeight="1" x14ac:dyDescent="0.2">
      <c r="B21" s="111">
        <v>32</v>
      </c>
      <c r="C21" s="112" t="s">
        <v>255</v>
      </c>
      <c r="D21" s="197">
        <f t="shared" ref="D21:O21" si="8">D22+D27+D34+D44+D46</f>
        <v>475000</v>
      </c>
      <c r="E21" s="197">
        <f t="shared" ref="E21" si="9">E22+E27+E34+E44+E46</f>
        <v>348000</v>
      </c>
      <c r="F21" s="197">
        <f t="shared" si="8"/>
        <v>13000</v>
      </c>
      <c r="G21" s="54">
        <f t="shared" si="8"/>
        <v>114000</v>
      </c>
      <c r="H21" s="197">
        <f t="shared" si="8"/>
        <v>23000</v>
      </c>
      <c r="I21" s="197">
        <f t="shared" si="8"/>
        <v>0</v>
      </c>
      <c r="J21" s="197">
        <f t="shared" si="8"/>
        <v>91000</v>
      </c>
      <c r="K21" s="197">
        <f t="shared" si="8"/>
        <v>0</v>
      </c>
      <c r="L21" s="197">
        <f t="shared" si="8"/>
        <v>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 x14ac:dyDescent="0.2">
      <c r="B22" s="111">
        <v>321</v>
      </c>
      <c r="C22" s="112" t="s">
        <v>256</v>
      </c>
      <c r="D22" s="197">
        <f>SUM(D23:D26)</f>
        <v>114000</v>
      </c>
      <c r="E22" s="197">
        <f>SUM(E23:E26)</f>
        <v>8000</v>
      </c>
      <c r="F22" s="197">
        <f>SUM(F23:F26)</f>
        <v>0</v>
      </c>
      <c r="G22" s="54">
        <f>SUM(G23:G26)</f>
        <v>106000</v>
      </c>
      <c r="H22" s="197">
        <f>SUM(H23:H26)</f>
        <v>15000</v>
      </c>
      <c r="I22" s="197">
        <f t="shared" ref="I22:O22" si="10">SUM(I23:I26)</f>
        <v>0</v>
      </c>
      <c r="J22" s="197">
        <f t="shared" si="10"/>
        <v>91000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 x14ac:dyDescent="0.2">
      <c r="B23" s="56">
        <v>3211</v>
      </c>
      <c r="C23" s="57" t="s">
        <v>149</v>
      </c>
      <c r="D23" s="143">
        <f t="shared" ref="D23:D26" si="11">SUM(E23:G23)</f>
        <v>12000</v>
      </c>
      <c r="E23" s="50">
        <v>4000</v>
      </c>
      <c r="F23" s="152"/>
      <c r="G23" s="143">
        <f>SUM(H23:O23)</f>
        <v>8000</v>
      </c>
      <c r="H23" s="50">
        <v>8000</v>
      </c>
      <c r="I23" s="50"/>
      <c r="J23" s="50"/>
      <c r="K23" s="50"/>
      <c r="L23" s="50"/>
      <c r="M23" s="50"/>
      <c r="N23" s="50"/>
      <c r="O23" s="50"/>
    </row>
    <row r="24" spans="2:16" ht="24" customHeight="1" x14ac:dyDescent="0.2">
      <c r="B24" s="56">
        <v>3212</v>
      </c>
      <c r="C24" s="57" t="s">
        <v>150</v>
      </c>
      <c r="D24" s="143">
        <f t="shared" si="11"/>
        <v>91000</v>
      </c>
      <c r="E24" s="50"/>
      <c r="F24" s="152"/>
      <c r="G24" s="143">
        <f>SUM(H24:O24)</f>
        <v>91000</v>
      </c>
      <c r="H24" s="50"/>
      <c r="I24" s="50"/>
      <c r="J24" s="50">
        <v>91000</v>
      </c>
      <c r="K24" s="50"/>
      <c r="L24" s="50"/>
      <c r="M24" s="50"/>
      <c r="N24" s="50"/>
      <c r="O24" s="50"/>
    </row>
    <row r="25" spans="2:16" ht="24" customHeight="1" x14ac:dyDescent="0.2">
      <c r="B25" s="56">
        <v>3213</v>
      </c>
      <c r="C25" s="57" t="s">
        <v>151</v>
      </c>
      <c r="D25" s="143">
        <f t="shared" si="11"/>
        <v>11000</v>
      </c>
      <c r="E25" s="50">
        <v>4000</v>
      </c>
      <c r="F25" s="152"/>
      <c r="G25" s="143">
        <f>SUM(H25:O25)</f>
        <v>7000</v>
      </c>
      <c r="H25" s="50">
        <v>7000</v>
      </c>
      <c r="I25" s="50"/>
      <c r="J25" s="50"/>
      <c r="K25" s="50"/>
      <c r="L25" s="50"/>
      <c r="M25" s="50"/>
      <c r="N25" s="50"/>
      <c r="O25" s="50"/>
    </row>
    <row r="26" spans="2:16" ht="24" customHeight="1" x14ac:dyDescent="0.2">
      <c r="B26" s="56">
        <v>3214</v>
      </c>
      <c r="C26" s="57" t="s">
        <v>152</v>
      </c>
      <c r="D26" s="143">
        <f t="shared" si="11"/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 x14ac:dyDescent="0.2">
      <c r="B27" s="111">
        <v>322</v>
      </c>
      <c r="C27" s="112" t="s">
        <v>257</v>
      </c>
      <c r="D27" s="197">
        <f t="shared" ref="D27:O27" si="12">SUM(D28:D33)</f>
        <v>163000</v>
      </c>
      <c r="E27" s="197">
        <f t="shared" ref="E27" si="13">SUM(E28:E33)</f>
        <v>163000</v>
      </c>
      <c r="F27" s="197">
        <f t="shared" si="12"/>
        <v>0</v>
      </c>
      <c r="G27" s="54">
        <f t="shared" si="12"/>
        <v>0</v>
      </c>
      <c r="H27" s="197">
        <f t="shared" si="12"/>
        <v>0</v>
      </c>
      <c r="I27" s="197">
        <f t="shared" si="12"/>
        <v>0</v>
      </c>
      <c r="J27" s="197">
        <f t="shared" si="12"/>
        <v>0</v>
      </c>
      <c r="K27" s="197">
        <f t="shared" si="12"/>
        <v>0</v>
      </c>
      <c r="L27" s="197">
        <f t="shared" si="12"/>
        <v>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 x14ac:dyDescent="0.2">
      <c r="B28" s="56">
        <v>3221</v>
      </c>
      <c r="C28" s="57" t="s">
        <v>153</v>
      </c>
      <c r="D28" s="143">
        <f t="shared" ref="D28:D33" si="14">SUM(E28:G28)</f>
        <v>66000</v>
      </c>
      <c r="E28" s="50">
        <v>66000</v>
      </c>
      <c r="F28" s="152"/>
      <c r="G28" s="143">
        <f t="shared" ref="G28:G33" si="15">SUM(H28:O28)</f>
        <v>0</v>
      </c>
      <c r="H28" s="50"/>
      <c r="I28" s="50"/>
      <c r="J28" s="50"/>
      <c r="K28" s="50"/>
      <c r="L28" s="50"/>
      <c r="M28" s="50"/>
      <c r="N28" s="50"/>
      <c r="O28" s="50"/>
    </row>
    <row r="29" spans="2:16" ht="24" customHeight="1" x14ac:dyDescent="0.2">
      <c r="B29" s="56">
        <v>3222</v>
      </c>
      <c r="C29" s="57" t="s">
        <v>210</v>
      </c>
      <c r="D29" s="143">
        <f t="shared" si="14"/>
        <v>0</v>
      </c>
      <c r="E29" s="50"/>
      <c r="F29" s="152"/>
      <c r="G29" s="143">
        <f t="shared" si="15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 x14ac:dyDescent="0.2">
      <c r="B30" s="56">
        <v>3223</v>
      </c>
      <c r="C30" s="57" t="s">
        <v>154</v>
      </c>
      <c r="D30" s="143">
        <f t="shared" si="14"/>
        <v>88000</v>
      </c>
      <c r="E30" s="50">
        <v>88000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 x14ac:dyDescent="0.2">
      <c r="B31" s="56">
        <v>3224</v>
      </c>
      <c r="C31" s="57" t="s">
        <v>155</v>
      </c>
      <c r="D31" s="143">
        <f t="shared" si="14"/>
        <v>2000</v>
      </c>
      <c r="E31" s="50">
        <v>2000</v>
      </c>
      <c r="F31" s="152"/>
      <c r="G31" s="143">
        <f t="shared" si="15"/>
        <v>0</v>
      </c>
      <c r="H31" s="50"/>
      <c r="I31" s="50"/>
      <c r="J31" s="50"/>
      <c r="K31" s="50"/>
      <c r="L31" s="50"/>
      <c r="M31" s="50"/>
      <c r="N31" s="50"/>
      <c r="O31" s="50"/>
    </row>
    <row r="32" spans="2:16" ht="24" customHeight="1" x14ac:dyDescent="0.2">
      <c r="B32" s="56">
        <v>3225</v>
      </c>
      <c r="C32" s="57" t="s">
        <v>156</v>
      </c>
      <c r="D32" s="143">
        <f t="shared" si="14"/>
        <v>5000</v>
      </c>
      <c r="E32" s="50">
        <v>5000</v>
      </c>
      <c r="F32" s="152"/>
      <c r="G32" s="143">
        <f t="shared" si="15"/>
        <v>0</v>
      </c>
      <c r="H32" s="50"/>
      <c r="I32" s="50"/>
      <c r="J32" s="50"/>
      <c r="K32" s="50"/>
      <c r="L32" s="50"/>
      <c r="M32" s="50"/>
      <c r="N32" s="50"/>
      <c r="O32" s="50"/>
    </row>
    <row r="33" spans="2:16" ht="24" customHeight="1" x14ac:dyDescent="0.2">
      <c r="B33" s="56">
        <v>3227</v>
      </c>
      <c r="C33" s="57" t="s">
        <v>211</v>
      </c>
      <c r="D33" s="143">
        <f t="shared" si="14"/>
        <v>2000</v>
      </c>
      <c r="E33" s="50">
        <v>2000</v>
      </c>
      <c r="F33" s="152"/>
      <c r="G33" s="143">
        <f t="shared" si="15"/>
        <v>0</v>
      </c>
      <c r="H33" s="50"/>
      <c r="I33" s="50"/>
      <c r="J33" s="50"/>
      <c r="K33" s="50"/>
      <c r="L33" s="50"/>
      <c r="M33" s="50"/>
      <c r="N33" s="50"/>
      <c r="O33" s="50"/>
    </row>
    <row r="34" spans="2:16" s="187" customFormat="1" ht="24" customHeight="1" x14ac:dyDescent="0.2">
      <c r="B34" s="111">
        <v>323</v>
      </c>
      <c r="C34" s="112" t="s">
        <v>258</v>
      </c>
      <c r="D34" s="197">
        <f>SUM(D35:D43)</f>
        <v>152000</v>
      </c>
      <c r="E34" s="197">
        <f>SUM(E35:E43)</f>
        <v>144000</v>
      </c>
      <c r="F34" s="197">
        <f>SUM(F35:F43)</f>
        <v>0</v>
      </c>
      <c r="G34" s="54">
        <f>SUM(G35:G43)</f>
        <v>8000</v>
      </c>
      <c r="H34" s="197">
        <f>SUM(H35:H43)</f>
        <v>8000</v>
      </c>
      <c r="I34" s="197">
        <f t="shared" ref="I34:O34" si="16">SUM(I35:I43)</f>
        <v>0</v>
      </c>
      <c r="J34" s="197">
        <f t="shared" si="16"/>
        <v>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 x14ac:dyDescent="0.2">
      <c r="B35" s="56">
        <v>3231</v>
      </c>
      <c r="C35" s="57" t="s">
        <v>157</v>
      </c>
      <c r="D35" s="143">
        <f t="shared" ref="D35:D43" si="17">SUM(E35:G35)</f>
        <v>15000</v>
      </c>
      <c r="E35" s="50">
        <v>15000</v>
      </c>
      <c r="F35" s="152"/>
      <c r="G35" s="143">
        <f t="shared" ref="G35:G43" si="18">SUM(H35:O35)</f>
        <v>0</v>
      </c>
      <c r="H35" s="50"/>
      <c r="I35" s="50"/>
      <c r="J35" s="50"/>
      <c r="K35" s="50"/>
      <c r="L35" s="50"/>
      <c r="M35" s="50"/>
      <c r="N35" s="50"/>
      <c r="O35" s="50"/>
    </row>
    <row r="36" spans="2:16" ht="24" customHeight="1" x14ac:dyDescent="0.25">
      <c r="B36" s="56">
        <v>3232</v>
      </c>
      <c r="C36" s="57" t="s">
        <v>158</v>
      </c>
      <c r="D36" s="143">
        <f t="shared" si="17"/>
        <v>82000</v>
      </c>
      <c r="E36" s="217">
        <v>82000</v>
      </c>
      <c r="F36" s="152"/>
      <c r="G36" s="143">
        <f t="shared" si="18"/>
        <v>0</v>
      </c>
      <c r="H36" s="50"/>
      <c r="I36" s="50"/>
      <c r="J36" s="50"/>
      <c r="K36" s="50"/>
      <c r="L36" s="50"/>
      <c r="M36" s="50"/>
      <c r="N36" s="50"/>
      <c r="O36" s="50"/>
      <c r="P36" s="221"/>
    </row>
    <row r="37" spans="2:16" ht="24" customHeight="1" x14ac:dyDescent="0.2">
      <c r="B37" s="56">
        <v>3233</v>
      </c>
      <c r="C37" s="57" t="s">
        <v>159</v>
      </c>
      <c r="D37" s="143">
        <f t="shared" si="17"/>
        <v>4000</v>
      </c>
      <c r="E37" s="50">
        <v>4000</v>
      </c>
      <c r="F37" s="152"/>
      <c r="G37" s="143">
        <f t="shared" si="18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 x14ac:dyDescent="0.2">
      <c r="B38" s="56">
        <v>3234</v>
      </c>
      <c r="C38" s="57" t="s">
        <v>160</v>
      </c>
      <c r="D38" s="143">
        <f t="shared" si="17"/>
        <v>20000</v>
      </c>
      <c r="E38" s="50">
        <v>20000</v>
      </c>
      <c r="F38" s="152"/>
      <c r="G38" s="143">
        <f t="shared" si="18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 x14ac:dyDescent="0.2">
      <c r="B39" s="56">
        <v>3235</v>
      </c>
      <c r="C39" s="57" t="s">
        <v>161</v>
      </c>
      <c r="D39" s="143">
        <f t="shared" si="17"/>
        <v>0</v>
      </c>
      <c r="E39" s="50"/>
      <c r="F39" s="152"/>
      <c r="G39" s="143">
        <f t="shared" si="18"/>
        <v>0</v>
      </c>
      <c r="H39" s="50"/>
      <c r="I39" s="50"/>
      <c r="J39" s="50"/>
      <c r="K39" s="50"/>
      <c r="L39" s="50"/>
      <c r="M39" s="50"/>
      <c r="N39" s="50"/>
      <c r="O39" s="50"/>
    </row>
    <row r="40" spans="2:16" ht="24" customHeight="1" x14ac:dyDescent="0.2">
      <c r="B40" s="56">
        <v>3236</v>
      </c>
      <c r="C40" s="57" t="s">
        <v>162</v>
      </c>
      <c r="D40" s="143">
        <f t="shared" si="17"/>
        <v>7000</v>
      </c>
      <c r="E40" s="50">
        <v>7000</v>
      </c>
      <c r="F40" s="152"/>
      <c r="G40" s="143">
        <f t="shared" si="18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 x14ac:dyDescent="0.2">
      <c r="B41" s="56">
        <v>3237</v>
      </c>
      <c r="C41" s="57" t="s">
        <v>163</v>
      </c>
      <c r="D41" s="143">
        <f t="shared" si="17"/>
        <v>4000</v>
      </c>
      <c r="E41" s="50">
        <v>1000</v>
      </c>
      <c r="F41" s="152"/>
      <c r="G41" s="143">
        <f t="shared" si="18"/>
        <v>3000</v>
      </c>
      <c r="H41" s="50">
        <v>3000</v>
      </c>
      <c r="I41" s="50"/>
      <c r="J41" s="50"/>
      <c r="K41" s="50"/>
      <c r="L41" s="50"/>
      <c r="M41" s="50"/>
      <c r="N41" s="50"/>
      <c r="O41" s="50"/>
    </row>
    <row r="42" spans="2:16" ht="24" customHeight="1" x14ac:dyDescent="0.2">
      <c r="B42" s="56">
        <v>3238</v>
      </c>
      <c r="C42" s="57" t="s">
        <v>164</v>
      </c>
      <c r="D42" s="143">
        <f t="shared" si="17"/>
        <v>11000</v>
      </c>
      <c r="E42" s="50">
        <v>7000</v>
      </c>
      <c r="F42" s="152"/>
      <c r="G42" s="143">
        <f t="shared" si="18"/>
        <v>4000</v>
      </c>
      <c r="H42" s="50">
        <v>4000</v>
      </c>
      <c r="I42" s="50"/>
      <c r="J42" s="50"/>
      <c r="K42" s="50"/>
      <c r="L42" s="50"/>
      <c r="M42" s="50"/>
      <c r="N42" s="50"/>
      <c r="O42" s="50"/>
    </row>
    <row r="43" spans="2:16" ht="24" customHeight="1" x14ac:dyDescent="0.2">
      <c r="B43" s="56">
        <v>3239</v>
      </c>
      <c r="C43" s="57" t="s">
        <v>165</v>
      </c>
      <c r="D43" s="143">
        <f t="shared" si="17"/>
        <v>9000</v>
      </c>
      <c r="E43" s="50">
        <v>8000</v>
      </c>
      <c r="F43" s="152"/>
      <c r="G43" s="143">
        <f t="shared" si="18"/>
        <v>1000</v>
      </c>
      <c r="H43" s="50">
        <v>1000</v>
      </c>
      <c r="I43" s="50"/>
      <c r="J43" s="50"/>
      <c r="K43" s="50"/>
      <c r="L43" s="50"/>
      <c r="M43" s="50"/>
      <c r="N43" s="50"/>
      <c r="O43" s="50"/>
    </row>
    <row r="44" spans="2:16" s="187" customFormat="1" ht="24" customHeight="1" x14ac:dyDescent="0.2">
      <c r="B44" s="111">
        <v>324</v>
      </c>
      <c r="C44" s="112" t="s">
        <v>212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9">SUM(I45)</f>
        <v>0</v>
      </c>
      <c r="J44" s="197">
        <f t="shared" si="19"/>
        <v>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 x14ac:dyDescent="0.2">
      <c r="B45" s="56" t="s">
        <v>166</v>
      </c>
      <c r="C45" s="57" t="s">
        <v>212</v>
      </c>
      <c r="D45" s="143">
        <f t="shared" ref="D45" si="20">SUM(E45:G45)</f>
        <v>0</v>
      </c>
      <c r="E45" s="50"/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 x14ac:dyDescent="0.2">
      <c r="B46" s="111">
        <v>329</v>
      </c>
      <c r="C46" s="112" t="s">
        <v>171</v>
      </c>
      <c r="D46" s="197">
        <f>SUM(D47:D53)</f>
        <v>46000</v>
      </c>
      <c r="E46" s="197">
        <f>SUM(E47:E53)</f>
        <v>33000</v>
      </c>
      <c r="F46" s="197">
        <f>SUM(F47:F53)</f>
        <v>13000</v>
      </c>
      <c r="G46" s="54">
        <f>SUM(G47:G53)</f>
        <v>0</v>
      </c>
      <c r="H46" s="197">
        <f>SUM(H47:H53)</f>
        <v>0</v>
      </c>
      <c r="I46" s="197">
        <f t="shared" ref="I46:O46" si="22">SUM(I47:I53)</f>
        <v>0</v>
      </c>
      <c r="J46" s="197">
        <f t="shared" si="22"/>
        <v>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96" t="s">
        <v>356</v>
      </c>
    </row>
    <row r="47" spans="2:16" ht="24" customHeight="1" x14ac:dyDescent="0.2">
      <c r="B47" s="56">
        <v>3291</v>
      </c>
      <c r="C47" s="58" t="s">
        <v>213</v>
      </c>
      <c r="D47" s="143">
        <f t="shared" ref="D47:D53" si="23">SUM(E47:G47)</f>
        <v>13000</v>
      </c>
      <c r="E47" s="152"/>
      <c r="F47" s="50">
        <v>13000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96"/>
    </row>
    <row r="48" spans="2:16" ht="24" customHeight="1" x14ac:dyDescent="0.2">
      <c r="B48" s="56">
        <v>3292</v>
      </c>
      <c r="C48" s="57" t="s">
        <v>167</v>
      </c>
      <c r="D48" s="143">
        <f t="shared" si="23"/>
        <v>16000</v>
      </c>
      <c r="E48" s="50">
        <v>16000</v>
      </c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297"/>
    </row>
    <row r="49" spans="2:16" ht="24" customHeight="1" x14ac:dyDescent="0.2">
      <c r="B49" s="56">
        <v>3293</v>
      </c>
      <c r="C49" s="57" t="s">
        <v>168</v>
      </c>
      <c r="D49" s="143">
        <f t="shared" si="23"/>
        <v>1000</v>
      </c>
      <c r="E49" s="50">
        <v>1000</v>
      </c>
      <c r="F49" s="152"/>
      <c r="G49" s="143">
        <f t="shared" si="24"/>
        <v>0</v>
      </c>
      <c r="H49" s="50"/>
      <c r="I49" s="50"/>
      <c r="J49" s="50"/>
      <c r="K49" s="50"/>
      <c r="L49" s="50"/>
      <c r="M49" s="50"/>
      <c r="N49" s="50"/>
      <c r="O49" s="50"/>
      <c r="P49" s="297"/>
    </row>
    <row r="50" spans="2:16" ht="24" customHeight="1" x14ac:dyDescent="0.2">
      <c r="B50" s="56">
        <v>3294</v>
      </c>
      <c r="C50" s="57" t="s">
        <v>169</v>
      </c>
      <c r="D50" s="143">
        <f t="shared" si="23"/>
        <v>1000</v>
      </c>
      <c r="E50" s="50">
        <v>1000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 x14ac:dyDescent="0.2">
      <c r="B51" s="56">
        <v>3295</v>
      </c>
      <c r="C51" s="57" t="s">
        <v>170</v>
      </c>
      <c r="D51" s="143">
        <f t="shared" si="23"/>
        <v>1000</v>
      </c>
      <c r="E51" s="50">
        <v>1000</v>
      </c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 x14ac:dyDescent="0.2">
      <c r="B52" s="56" t="s">
        <v>214</v>
      </c>
      <c r="C52" s="57" t="s">
        <v>215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 x14ac:dyDescent="0.2">
      <c r="B53" s="56">
        <v>3299</v>
      </c>
      <c r="C53" s="57" t="s">
        <v>216</v>
      </c>
      <c r="D53" s="143">
        <f t="shared" si="23"/>
        <v>14000</v>
      </c>
      <c r="E53" s="50">
        <v>14000</v>
      </c>
      <c r="F53" s="152"/>
      <c r="G53" s="143">
        <f t="shared" si="24"/>
        <v>0</v>
      </c>
      <c r="H53" s="50"/>
      <c r="I53" s="50"/>
      <c r="J53" s="50"/>
      <c r="K53" s="50"/>
      <c r="L53" s="50"/>
      <c r="M53" s="50"/>
      <c r="N53" s="50"/>
      <c r="O53" s="50"/>
    </row>
    <row r="54" spans="2:16" s="187" customFormat="1" ht="24" customHeight="1" x14ac:dyDescent="0.2">
      <c r="B54" s="111">
        <v>34</v>
      </c>
      <c r="C54" s="144" t="s">
        <v>259</v>
      </c>
      <c r="D54" s="197">
        <f>D55</f>
        <v>3000</v>
      </c>
      <c r="E54" s="197">
        <f>E55</f>
        <v>3000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25">I55</f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 x14ac:dyDescent="0.2">
      <c r="B55" s="111">
        <v>343</v>
      </c>
      <c r="C55" s="112" t="s">
        <v>260</v>
      </c>
      <c r="D55" s="197">
        <f>SUM(D56:D59)</f>
        <v>3000</v>
      </c>
      <c r="E55" s="197">
        <f>SUM(E56:E59)</f>
        <v>3000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6">SUM(I56:I59)</f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 x14ac:dyDescent="0.2">
      <c r="B56" s="56">
        <v>3431</v>
      </c>
      <c r="C56" s="58" t="s">
        <v>172</v>
      </c>
      <c r="D56" s="143">
        <f t="shared" ref="D56:D59" si="27">SUM(E56:G56)</f>
        <v>2000</v>
      </c>
      <c r="E56" s="50">
        <v>2000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 x14ac:dyDescent="0.2">
      <c r="B57" s="56">
        <v>3432</v>
      </c>
      <c r="C57" s="57" t="s">
        <v>217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 x14ac:dyDescent="0.2">
      <c r="B58" s="56">
        <v>3433</v>
      </c>
      <c r="C58" s="57" t="s">
        <v>218</v>
      </c>
      <c r="D58" s="143">
        <f t="shared" si="27"/>
        <v>1000</v>
      </c>
      <c r="E58" s="50">
        <v>1000</v>
      </c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 x14ac:dyDescent="0.2">
      <c r="B59" s="56">
        <v>3434</v>
      </c>
      <c r="C59" s="57" t="s">
        <v>219</v>
      </c>
      <c r="D59" s="143">
        <f t="shared" si="27"/>
        <v>0</v>
      </c>
      <c r="E59" s="50"/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 x14ac:dyDescent="0.2">
      <c r="B60" s="111">
        <v>36</v>
      </c>
      <c r="C60" s="112" t="s">
        <v>261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8">I61+I63</f>
        <v>0</v>
      </c>
      <c r="J60" s="197">
        <f t="shared" si="28"/>
        <v>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 x14ac:dyDescent="0.2">
      <c r="B61" s="111">
        <v>363</v>
      </c>
      <c r="C61" s="112" t="s">
        <v>262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9">SUM(I62)</f>
        <v>0</v>
      </c>
      <c r="J61" s="197">
        <f t="shared" si="29"/>
        <v>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 x14ac:dyDescent="0.2">
      <c r="B62" s="56">
        <v>3631</v>
      </c>
      <c r="C62" s="57" t="s">
        <v>174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 x14ac:dyDescent="0.2">
      <c r="B63" s="111" t="s">
        <v>220</v>
      </c>
      <c r="C63" s="112" t="s">
        <v>263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 x14ac:dyDescent="0.2">
      <c r="B64" s="56" t="s">
        <v>221</v>
      </c>
      <c r="C64" s="57" t="s">
        <v>222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 x14ac:dyDescent="0.2">
      <c r="B65" s="111">
        <v>37</v>
      </c>
      <c r="C65" s="145" t="s">
        <v>264</v>
      </c>
      <c r="D65" s="197">
        <f>D66</f>
        <v>0</v>
      </c>
      <c r="E65" s="197">
        <f>E66</f>
        <v>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34">I66</f>
        <v>0</v>
      </c>
      <c r="J65" s="197">
        <f t="shared" si="34"/>
        <v>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 x14ac:dyDescent="0.2">
      <c r="B66" s="111">
        <v>372</v>
      </c>
      <c r="C66" s="144" t="s">
        <v>265</v>
      </c>
      <c r="D66" s="197">
        <f t="shared" ref="D66:O66" si="35">SUM(D67:D69)</f>
        <v>0</v>
      </c>
      <c r="E66" s="197">
        <f t="shared" ref="E66" si="36">SUM(E67:E69)</f>
        <v>0</v>
      </c>
      <c r="F66" s="197">
        <f t="shared" si="35"/>
        <v>0</v>
      </c>
      <c r="G66" s="54">
        <f t="shared" si="35"/>
        <v>0</v>
      </c>
      <c r="H66" s="197">
        <f t="shared" si="35"/>
        <v>0</v>
      </c>
      <c r="I66" s="197">
        <f t="shared" si="35"/>
        <v>0</v>
      </c>
      <c r="J66" s="197">
        <f t="shared" si="35"/>
        <v>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 x14ac:dyDescent="0.2">
      <c r="B67" s="56">
        <v>3721</v>
      </c>
      <c r="C67" s="57" t="s">
        <v>223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 x14ac:dyDescent="0.2">
      <c r="B68" s="56">
        <v>3722</v>
      </c>
      <c r="C68" s="57" t="s">
        <v>175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 x14ac:dyDescent="0.2">
      <c r="B69" s="56" t="s">
        <v>224</v>
      </c>
      <c r="C69" s="57" t="s">
        <v>225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 x14ac:dyDescent="0.2">
      <c r="B70" s="111">
        <v>38</v>
      </c>
      <c r="C70" s="112" t="s">
        <v>266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 x14ac:dyDescent="0.2">
      <c r="B71" s="111">
        <v>381</v>
      </c>
      <c r="C71" s="112" t="s">
        <v>78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 x14ac:dyDescent="0.2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 x14ac:dyDescent="0.2">
      <c r="B73" s="56">
        <v>3812</v>
      </c>
      <c r="C73" s="57" t="s">
        <v>226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 x14ac:dyDescent="0.2">
      <c r="B74" s="56" t="s">
        <v>227</v>
      </c>
      <c r="C74" s="57" t="s">
        <v>228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 x14ac:dyDescent="0.2">
      <c r="B75" s="111">
        <v>382</v>
      </c>
      <c r="C75" s="112" t="s">
        <v>79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 x14ac:dyDescent="0.2">
      <c r="B76" s="56">
        <v>3821</v>
      </c>
      <c r="C76" s="57" t="s">
        <v>229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 x14ac:dyDescent="0.2">
      <c r="B77" s="56">
        <v>3822</v>
      </c>
      <c r="C77" s="57" t="s">
        <v>230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 x14ac:dyDescent="0.2">
      <c r="B78" s="56" t="s">
        <v>231</v>
      </c>
      <c r="C78" s="57" t="s">
        <v>232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 x14ac:dyDescent="0.2">
      <c r="B79" s="111">
        <v>383</v>
      </c>
      <c r="C79" s="112" t="s">
        <v>267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 x14ac:dyDescent="0.2">
      <c r="B80" s="56">
        <v>3831</v>
      </c>
      <c r="C80" s="57" t="s">
        <v>233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 x14ac:dyDescent="0.2">
      <c r="B81" s="56">
        <v>3833</v>
      </c>
      <c r="C81" s="57" t="s">
        <v>234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 x14ac:dyDescent="0.2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 x14ac:dyDescent="0.35">
      <c r="B83" s="85" t="s">
        <v>235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342</v>
      </c>
    </row>
    <row r="84" spans="1:16" s="175" customFormat="1" ht="24" customHeight="1" thickTop="1" x14ac:dyDescent="0.2">
      <c r="A84" s="282" t="s">
        <v>345</v>
      </c>
      <c r="B84" s="283"/>
      <c r="C84" s="283"/>
      <c r="D84" s="196">
        <f>D85+D88+D93+D112+D115</f>
        <v>327000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23000</v>
      </c>
      <c r="H84" s="196">
        <f t="shared" si="48"/>
        <v>23000</v>
      </c>
      <c r="I84" s="196">
        <f t="shared" si="48"/>
        <v>0</v>
      </c>
      <c r="J84" s="196">
        <f t="shared" si="48"/>
        <v>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93" t="s">
        <v>341</v>
      </c>
    </row>
    <row r="85" spans="1:16" s="175" customFormat="1" ht="24" customHeight="1" x14ac:dyDescent="0.2">
      <c r="A85" s="187"/>
      <c r="B85" s="111">
        <v>32</v>
      </c>
      <c r="C85" s="112" t="s">
        <v>255</v>
      </c>
      <c r="D85" s="197">
        <f>D86</f>
        <v>43000</v>
      </c>
      <c r="E85" s="197">
        <f t="shared" ref="E85:O86" si="49">E86</f>
        <v>0</v>
      </c>
      <c r="F85" s="197">
        <f t="shared" si="49"/>
        <v>43000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93"/>
    </row>
    <row r="86" spans="1:16" s="175" customFormat="1" ht="24" customHeight="1" x14ac:dyDescent="0.2">
      <c r="A86" s="187"/>
      <c r="B86" s="111">
        <v>323</v>
      </c>
      <c r="C86" s="112" t="s">
        <v>258</v>
      </c>
      <c r="D86" s="197">
        <f>D87</f>
        <v>43000</v>
      </c>
      <c r="E86" s="197">
        <f t="shared" si="49"/>
        <v>0</v>
      </c>
      <c r="F86" s="197">
        <f t="shared" si="49"/>
        <v>43000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93"/>
    </row>
    <row r="87" spans="1:16" s="175" customFormat="1" ht="24" customHeight="1" x14ac:dyDescent="0.2">
      <c r="A87" s="26"/>
      <c r="B87" s="56">
        <v>3232</v>
      </c>
      <c r="C87" s="57" t="s">
        <v>158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93"/>
    </row>
    <row r="88" spans="1:16" s="187" customFormat="1" ht="24" customHeight="1" x14ac:dyDescent="0.2">
      <c r="B88" s="111">
        <v>41</v>
      </c>
      <c r="C88" s="112" t="s">
        <v>268</v>
      </c>
      <c r="D88" s="197">
        <f>D89</f>
        <v>7000</v>
      </c>
      <c r="E88" s="197">
        <f>E89</f>
        <v>5000</v>
      </c>
      <c r="F88" s="197">
        <f>F89</f>
        <v>0</v>
      </c>
      <c r="G88" s="54">
        <f>G89</f>
        <v>2000</v>
      </c>
      <c r="H88" s="197">
        <f>H89</f>
        <v>2000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93"/>
    </row>
    <row r="89" spans="1:16" s="187" customFormat="1" ht="24" customHeight="1" x14ac:dyDescent="0.2">
      <c r="B89" s="111">
        <v>412</v>
      </c>
      <c r="C89" s="112" t="s">
        <v>269</v>
      </c>
      <c r="D89" s="197">
        <f t="shared" ref="D89:O89" si="53">SUM(D90:D92)</f>
        <v>7000</v>
      </c>
      <c r="E89" s="197">
        <f t="shared" ref="E89" si="54">SUM(E90:E92)</f>
        <v>5000</v>
      </c>
      <c r="F89" s="197">
        <f t="shared" si="53"/>
        <v>0</v>
      </c>
      <c r="G89" s="54">
        <f t="shared" si="53"/>
        <v>2000</v>
      </c>
      <c r="H89" s="197">
        <f t="shared" si="53"/>
        <v>2000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93"/>
    </row>
    <row r="90" spans="1:16" ht="24" customHeight="1" x14ac:dyDescent="0.2">
      <c r="B90" s="56">
        <v>4123</v>
      </c>
      <c r="C90" s="57" t="s">
        <v>236</v>
      </c>
      <c r="D90" s="143">
        <f t="shared" ref="D90:D92" si="55">SUM(E90:G90)</f>
        <v>5000</v>
      </c>
      <c r="E90" s="50">
        <v>3000</v>
      </c>
      <c r="F90" s="50"/>
      <c r="G90" s="143">
        <f t="shared" ref="G90:G92" si="56">SUM(H90:O90)</f>
        <v>2000</v>
      </c>
      <c r="H90" s="50">
        <v>2000</v>
      </c>
      <c r="I90" s="50"/>
      <c r="J90" s="50"/>
      <c r="K90" s="50"/>
      <c r="L90" s="50"/>
      <c r="M90" s="50"/>
      <c r="N90" s="50"/>
      <c r="O90" s="50"/>
      <c r="P90" s="293"/>
    </row>
    <row r="91" spans="1:16" ht="24" customHeight="1" x14ac:dyDescent="0.2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93"/>
    </row>
    <row r="92" spans="1:16" ht="24" customHeight="1" x14ac:dyDescent="0.2">
      <c r="B92" s="56">
        <v>4126</v>
      </c>
      <c r="C92" s="57" t="s">
        <v>237</v>
      </c>
      <c r="D92" s="143">
        <f t="shared" si="55"/>
        <v>2000</v>
      </c>
      <c r="E92" s="50">
        <v>2000</v>
      </c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93"/>
    </row>
    <row r="93" spans="1:16" s="187" customFormat="1" ht="24" customHeight="1" x14ac:dyDescent="0.2">
      <c r="B93" s="111">
        <v>42</v>
      </c>
      <c r="C93" s="112" t="s">
        <v>270</v>
      </c>
      <c r="D93" s="197">
        <f>D94+D98+D106+D108+D110</f>
        <v>277000</v>
      </c>
      <c r="E93" s="197">
        <f>E94+E98+E106+E108+E110</f>
        <v>219000</v>
      </c>
      <c r="F93" s="197">
        <f>F94+F98+F106+F108+F110</f>
        <v>37000</v>
      </c>
      <c r="G93" s="54">
        <f>G94+G98+G106+G108+G110</f>
        <v>21000</v>
      </c>
      <c r="H93" s="197">
        <f>H94+H98+H106+H108+H110</f>
        <v>21000</v>
      </c>
      <c r="I93" s="197">
        <f t="shared" ref="I93:O93" si="57">I94+I98+I106+I108+I110</f>
        <v>0</v>
      </c>
      <c r="J93" s="197">
        <f t="shared" si="57"/>
        <v>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 x14ac:dyDescent="0.2">
      <c r="B94" s="111">
        <v>421</v>
      </c>
      <c r="C94" s="112" t="s">
        <v>271</v>
      </c>
      <c r="D94" s="197">
        <f>SUM(D95:D97)</f>
        <v>214000</v>
      </c>
      <c r="E94" s="197">
        <f>SUM(E95:E97)</f>
        <v>201000</v>
      </c>
      <c r="F94" s="197">
        <f>SUM(F95:F97)</f>
        <v>13000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 x14ac:dyDescent="0.2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 x14ac:dyDescent="0.2">
      <c r="B96" s="56">
        <v>4212</v>
      </c>
      <c r="C96" s="57" t="s">
        <v>89</v>
      </c>
      <c r="D96" s="143">
        <f t="shared" si="59"/>
        <v>214000</v>
      </c>
      <c r="E96" s="50">
        <v>201000</v>
      </c>
      <c r="F96" s="50">
        <v>13000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 x14ac:dyDescent="0.2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 x14ac:dyDescent="0.2">
      <c r="B98" s="111">
        <v>422</v>
      </c>
      <c r="C98" s="112" t="s">
        <v>272</v>
      </c>
      <c r="D98" s="197">
        <f>SUM(D99:D105)</f>
        <v>46000</v>
      </c>
      <c r="E98" s="197">
        <f>SUM(E99:E105)</f>
        <v>18000</v>
      </c>
      <c r="F98" s="197">
        <f>SUM(F99:F105)</f>
        <v>9000</v>
      </c>
      <c r="G98" s="54">
        <f>SUM(G99:G105)</f>
        <v>19000</v>
      </c>
      <c r="H98" s="197">
        <f>SUM(H99:H105)</f>
        <v>19000</v>
      </c>
      <c r="I98" s="197">
        <f t="shared" ref="I98:O98" si="60">SUM(I99:I105)</f>
        <v>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 x14ac:dyDescent="0.2">
      <c r="B99" s="56">
        <v>4221</v>
      </c>
      <c r="C99" s="57" t="s">
        <v>92</v>
      </c>
      <c r="D99" s="143">
        <f t="shared" ref="D99:D105" si="61">SUM(E99:G99)</f>
        <v>9000</v>
      </c>
      <c r="E99" s="50">
        <v>6000</v>
      </c>
      <c r="F99" s="50"/>
      <c r="G99" s="143">
        <f t="shared" ref="G99:G105" si="62">SUM(H99:O99)</f>
        <v>3000</v>
      </c>
      <c r="H99" s="50">
        <v>3000</v>
      </c>
      <c r="I99" s="50"/>
      <c r="J99" s="50"/>
      <c r="K99" s="50"/>
      <c r="L99" s="50"/>
      <c r="M99" s="50"/>
      <c r="N99" s="50"/>
      <c r="O99" s="50"/>
    </row>
    <row r="100" spans="2:16" ht="24" customHeight="1" x14ac:dyDescent="0.2">
      <c r="B100" s="56">
        <v>4222</v>
      </c>
      <c r="C100" s="57" t="s">
        <v>177</v>
      </c>
      <c r="D100" s="143">
        <f t="shared" si="61"/>
        <v>3000</v>
      </c>
      <c r="E100" s="50">
        <v>3000</v>
      </c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 x14ac:dyDescent="0.2">
      <c r="B101" s="56">
        <v>4223</v>
      </c>
      <c r="C101" s="57" t="s">
        <v>94</v>
      </c>
      <c r="D101" s="143">
        <f t="shared" si="61"/>
        <v>4000</v>
      </c>
      <c r="E101" s="50">
        <v>4000</v>
      </c>
      <c r="F101" s="50"/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 x14ac:dyDescent="0.2">
      <c r="B102" s="56">
        <v>4224</v>
      </c>
      <c r="C102" s="57" t="s">
        <v>95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 x14ac:dyDescent="0.2">
      <c r="B103" s="56">
        <v>4225</v>
      </c>
      <c r="C103" s="57" t="s">
        <v>96</v>
      </c>
      <c r="D103" s="143">
        <f t="shared" si="61"/>
        <v>6000</v>
      </c>
      <c r="E103" s="50"/>
      <c r="F103" s="50"/>
      <c r="G103" s="143">
        <f t="shared" si="62"/>
        <v>6000</v>
      </c>
      <c r="H103" s="50">
        <v>6000</v>
      </c>
      <c r="I103" s="50"/>
      <c r="J103" s="50"/>
      <c r="K103" s="50"/>
      <c r="L103" s="50"/>
      <c r="M103" s="50"/>
      <c r="N103" s="50"/>
      <c r="O103" s="50"/>
    </row>
    <row r="104" spans="2:16" ht="24" customHeight="1" x14ac:dyDescent="0.2">
      <c r="B104" s="56">
        <v>4226</v>
      </c>
      <c r="C104" s="57" t="s">
        <v>97</v>
      </c>
      <c r="D104" s="143">
        <f t="shared" si="61"/>
        <v>3000</v>
      </c>
      <c r="E104" s="50"/>
      <c r="F104" s="50"/>
      <c r="G104" s="143">
        <f t="shared" si="62"/>
        <v>3000</v>
      </c>
      <c r="H104" s="50">
        <v>3000</v>
      </c>
      <c r="I104" s="50"/>
      <c r="J104" s="50"/>
      <c r="K104" s="50"/>
      <c r="L104" s="50"/>
      <c r="M104" s="50"/>
      <c r="N104" s="50"/>
      <c r="O104" s="50"/>
    </row>
    <row r="105" spans="2:16" ht="24" customHeight="1" x14ac:dyDescent="0.2">
      <c r="B105" s="56">
        <v>4227</v>
      </c>
      <c r="C105" s="58" t="s">
        <v>98</v>
      </c>
      <c r="D105" s="143">
        <f t="shared" si="61"/>
        <v>21000</v>
      </c>
      <c r="E105" s="50">
        <v>5000</v>
      </c>
      <c r="F105" s="50">
        <v>9000</v>
      </c>
      <c r="G105" s="143">
        <f t="shared" si="62"/>
        <v>7000</v>
      </c>
      <c r="H105" s="50">
        <v>7000</v>
      </c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 x14ac:dyDescent="0.2">
      <c r="B106" s="111">
        <v>423</v>
      </c>
      <c r="C106" s="112" t="s">
        <v>273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 x14ac:dyDescent="0.2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 x14ac:dyDescent="0.2">
      <c r="B108" s="111">
        <v>424</v>
      </c>
      <c r="C108" s="112" t="s">
        <v>274</v>
      </c>
      <c r="D108" s="197">
        <f>SUM(D109)</f>
        <v>6000</v>
      </c>
      <c r="E108" s="197">
        <f>E109</f>
        <v>0</v>
      </c>
      <c r="F108" s="197">
        <f>F109</f>
        <v>6000</v>
      </c>
      <c r="G108" s="54">
        <f>SUM(G109)</f>
        <v>0</v>
      </c>
      <c r="H108" s="197">
        <f>H109</f>
        <v>0</v>
      </c>
      <c r="I108" s="197">
        <f t="shared" ref="I108:O108" si="65">I109</f>
        <v>0</v>
      </c>
      <c r="J108" s="197">
        <f t="shared" si="65"/>
        <v>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 x14ac:dyDescent="0.2">
      <c r="B109" s="56">
        <v>4241</v>
      </c>
      <c r="C109" s="57" t="s">
        <v>238</v>
      </c>
      <c r="D109" s="143">
        <f t="shared" ref="D109" si="66">SUM(E109:G109)</f>
        <v>6000</v>
      </c>
      <c r="E109" s="50"/>
      <c r="F109" s="50">
        <v>6000</v>
      </c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 x14ac:dyDescent="0.2">
      <c r="B110" s="111">
        <v>426</v>
      </c>
      <c r="C110" s="112" t="s">
        <v>275</v>
      </c>
      <c r="D110" s="197">
        <f>SUM(D111)</f>
        <v>11000</v>
      </c>
      <c r="E110" s="197">
        <f>SUM(E111)</f>
        <v>0</v>
      </c>
      <c r="F110" s="197">
        <f>SUM(F111)</f>
        <v>9000</v>
      </c>
      <c r="G110" s="54">
        <f>SUM(G111)</f>
        <v>2000</v>
      </c>
      <c r="H110" s="197">
        <f>SUM(H111)</f>
        <v>2000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 x14ac:dyDescent="0.2">
      <c r="B111" s="56">
        <v>4262</v>
      </c>
      <c r="C111" s="57" t="s">
        <v>107</v>
      </c>
      <c r="D111" s="143">
        <f t="shared" ref="D111" si="68">SUM(E111:G111)</f>
        <v>11000</v>
      </c>
      <c r="E111" s="50"/>
      <c r="F111" s="50">
        <v>9000</v>
      </c>
      <c r="G111" s="143">
        <f>SUM(H111:O111)</f>
        <v>2000</v>
      </c>
      <c r="H111" s="50">
        <v>2000</v>
      </c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 x14ac:dyDescent="0.2">
      <c r="B112" s="111">
        <v>43</v>
      </c>
      <c r="C112" s="112" t="s">
        <v>276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 x14ac:dyDescent="0.2">
      <c r="B113" s="111">
        <v>431</v>
      </c>
      <c r="C113" s="112" t="s">
        <v>277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 x14ac:dyDescent="0.2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 x14ac:dyDescent="0.2">
      <c r="B115" s="111">
        <v>45</v>
      </c>
      <c r="C115" s="112" t="s">
        <v>278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 x14ac:dyDescent="0.2">
      <c r="B116" s="56" t="s">
        <v>279</v>
      </c>
      <c r="C116" s="57" t="s">
        <v>239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 x14ac:dyDescent="0.2">
      <c r="B117" s="56" t="s">
        <v>280</v>
      </c>
      <c r="C117" s="57" t="s">
        <v>240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 x14ac:dyDescent="0.2">
      <c r="B118" s="56" t="s">
        <v>243</v>
      </c>
      <c r="C118" s="57" t="s">
        <v>241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 x14ac:dyDescent="0.25">
      <c r="B119" s="85" t="s">
        <v>281</v>
      </c>
      <c r="C119" s="59" t="s">
        <v>242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 x14ac:dyDescent="0.2">
      <c r="A120" s="222" t="s">
        <v>346</v>
      </c>
      <c r="B120" s="178"/>
      <c r="C120" s="183"/>
      <c r="D120" s="179">
        <f>D121+D123+D127+D125</f>
        <v>941000</v>
      </c>
      <c r="E120" s="179">
        <f t="shared" ref="E120:O120" si="74">E121+E123+E127+E125</f>
        <v>0</v>
      </c>
      <c r="F120" s="179">
        <f t="shared" si="74"/>
        <v>673000</v>
      </c>
      <c r="G120" s="179">
        <f t="shared" si="74"/>
        <v>268000</v>
      </c>
      <c r="H120" s="179">
        <f>H121+H123+H127+H125</f>
        <v>0</v>
      </c>
      <c r="I120" s="179">
        <f t="shared" si="74"/>
        <v>268000</v>
      </c>
      <c r="J120" s="179">
        <f t="shared" si="74"/>
        <v>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 x14ac:dyDescent="0.2">
      <c r="A121" s="74"/>
      <c r="B121" s="83" t="s">
        <v>290</v>
      </c>
      <c r="C121" s="75" t="s">
        <v>291</v>
      </c>
      <c r="D121" s="147">
        <f>D122</f>
        <v>770000</v>
      </c>
      <c r="E121" s="147">
        <f t="shared" ref="E121:O121" si="75">E122</f>
        <v>0</v>
      </c>
      <c r="F121" s="147">
        <f t="shared" si="75"/>
        <v>502000</v>
      </c>
      <c r="G121" s="147">
        <f t="shared" si="75"/>
        <v>268000</v>
      </c>
      <c r="H121" s="147">
        <f t="shared" si="75"/>
        <v>0</v>
      </c>
      <c r="I121" s="147">
        <f t="shared" si="75"/>
        <v>268000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 x14ac:dyDescent="0.2">
      <c r="A122" s="62"/>
      <c r="B122" s="78" t="s">
        <v>292</v>
      </c>
      <c r="C122" s="63" t="s">
        <v>146</v>
      </c>
      <c r="D122" s="143">
        <f t="shared" ref="D122" si="76">SUM(E122:G122)</f>
        <v>770000</v>
      </c>
      <c r="E122" s="154"/>
      <c r="F122" s="72">
        <v>502000</v>
      </c>
      <c r="G122" s="150">
        <f t="shared" ref="G122:G126" si="77">SUM(H122:O122)</f>
        <v>268000</v>
      </c>
      <c r="H122" s="64"/>
      <c r="I122" s="64">
        <v>268000</v>
      </c>
      <c r="J122" s="64"/>
      <c r="K122" s="64"/>
      <c r="L122" s="64"/>
      <c r="M122" s="64"/>
      <c r="N122" s="64"/>
      <c r="O122" s="64"/>
    </row>
    <row r="123" spans="1:16" s="187" customFormat="1" ht="24" customHeight="1" x14ac:dyDescent="0.2">
      <c r="A123" s="74"/>
      <c r="B123" s="83" t="s">
        <v>293</v>
      </c>
      <c r="C123" s="75" t="s">
        <v>148</v>
      </c>
      <c r="D123" s="147">
        <f>D124</f>
        <v>25000</v>
      </c>
      <c r="E123" s="147">
        <f t="shared" ref="E123:O123" si="78">E124</f>
        <v>0</v>
      </c>
      <c r="F123" s="147">
        <f t="shared" si="78"/>
        <v>25000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 x14ac:dyDescent="0.2">
      <c r="A124" s="62"/>
      <c r="B124" s="78" t="s">
        <v>147</v>
      </c>
      <c r="C124" s="63" t="s">
        <v>148</v>
      </c>
      <c r="D124" s="143">
        <f t="shared" ref="D124" si="79">SUM(E124:G124)</f>
        <v>25000</v>
      </c>
      <c r="E124" s="155"/>
      <c r="F124" s="64">
        <v>25000</v>
      </c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 x14ac:dyDescent="0.2">
      <c r="A125" s="73"/>
      <c r="B125" s="84" t="s">
        <v>294</v>
      </c>
      <c r="C125" s="70" t="s">
        <v>295</v>
      </c>
      <c r="D125" s="198">
        <f>D126</f>
        <v>132000</v>
      </c>
      <c r="E125" s="198">
        <f t="shared" ref="E125:O125" si="80">E126</f>
        <v>0</v>
      </c>
      <c r="F125" s="198">
        <f t="shared" si="80"/>
        <v>132000</v>
      </c>
      <c r="G125" s="198">
        <f t="shared" si="80"/>
        <v>0</v>
      </c>
      <c r="H125" s="198">
        <f t="shared" si="80"/>
        <v>0</v>
      </c>
      <c r="I125" s="198">
        <f t="shared" si="80"/>
        <v>0</v>
      </c>
      <c r="J125" s="198">
        <f t="shared" si="80"/>
        <v>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 x14ac:dyDescent="0.2">
      <c r="A126" s="62"/>
      <c r="B126" s="78" t="s">
        <v>296</v>
      </c>
      <c r="C126" s="63" t="s">
        <v>311</v>
      </c>
      <c r="D126" s="143">
        <f t="shared" ref="D126" si="81">SUM(E126:G126)</f>
        <v>132000</v>
      </c>
      <c r="E126" s="155"/>
      <c r="F126" s="64">
        <v>132000</v>
      </c>
      <c r="G126" s="150">
        <f t="shared" si="77"/>
        <v>0</v>
      </c>
      <c r="H126" s="64"/>
      <c r="I126" s="64"/>
      <c r="J126" s="64"/>
      <c r="K126" s="64"/>
      <c r="L126" s="64"/>
      <c r="M126" s="64"/>
      <c r="N126" s="64"/>
      <c r="O126" s="64"/>
    </row>
    <row r="127" spans="1:16" s="187" customFormat="1" ht="24" customHeight="1" x14ac:dyDescent="0.2">
      <c r="A127" s="74"/>
      <c r="B127" s="83" t="s">
        <v>297</v>
      </c>
      <c r="C127" s="75" t="s">
        <v>256</v>
      </c>
      <c r="D127" s="147">
        <f>D128</f>
        <v>14000</v>
      </c>
      <c r="E127" s="147">
        <f t="shared" ref="E127:O127" si="82">E128</f>
        <v>0</v>
      </c>
      <c r="F127" s="147">
        <f t="shared" si="82"/>
        <v>14000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 x14ac:dyDescent="0.2">
      <c r="A128" s="62"/>
      <c r="B128" s="78" t="s">
        <v>298</v>
      </c>
      <c r="C128" s="63" t="s">
        <v>150</v>
      </c>
      <c r="D128" s="143">
        <f t="shared" ref="D128" si="83">SUM(E128:G128)</f>
        <v>14000</v>
      </c>
      <c r="E128" s="155"/>
      <c r="F128" s="64">
        <v>14000</v>
      </c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 x14ac:dyDescent="0.2">
      <c r="A129" s="282" t="s">
        <v>347</v>
      </c>
      <c r="B129" s="284"/>
      <c r="C129" s="284"/>
      <c r="D129" s="212">
        <f>D130+D132</f>
        <v>80000</v>
      </c>
      <c r="E129" s="212">
        <f t="shared" ref="E129" si="85">E130+E132</f>
        <v>0</v>
      </c>
      <c r="F129" s="212">
        <f t="shared" ref="F129:O129" si="86">F130+F132</f>
        <v>2000</v>
      </c>
      <c r="G129" s="212">
        <f t="shared" si="86"/>
        <v>78000</v>
      </c>
      <c r="H129" s="212">
        <f t="shared" si="86"/>
        <v>0</v>
      </c>
      <c r="I129" s="212">
        <f t="shared" si="86"/>
        <v>0</v>
      </c>
      <c r="J129" s="212">
        <f t="shared" si="86"/>
        <v>78000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 x14ac:dyDescent="0.2">
      <c r="A130" s="74"/>
      <c r="B130" s="83" t="s">
        <v>307</v>
      </c>
      <c r="C130" s="75" t="s">
        <v>308</v>
      </c>
      <c r="D130" s="147">
        <f>D131</f>
        <v>78000</v>
      </c>
      <c r="E130" s="147">
        <f t="shared" ref="E130:O130" si="87">E131</f>
        <v>0</v>
      </c>
      <c r="F130" s="147">
        <f t="shared" si="87"/>
        <v>0</v>
      </c>
      <c r="G130" s="147">
        <f t="shared" si="87"/>
        <v>78000</v>
      </c>
      <c r="H130" s="147">
        <f t="shared" si="87"/>
        <v>0</v>
      </c>
      <c r="I130" s="147">
        <f t="shared" si="87"/>
        <v>0</v>
      </c>
      <c r="J130" s="147">
        <f t="shared" si="87"/>
        <v>78000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 x14ac:dyDescent="0.2">
      <c r="A131" s="62"/>
      <c r="B131" s="78" t="s">
        <v>309</v>
      </c>
      <c r="C131" s="63" t="s">
        <v>175</v>
      </c>
      <c r="D131" s="143">
        <f t="shared" ref="D131" si="88">SUM(E131:G131)</f>
        <v>78000</v>
      </c>
      <c r="E131" s="155"/>
      <c r="F131" s="64"/>
      <c r="G131" s="150">
        <f t="shared" ref="G131" si="89">SUM(H131:O131)</f>
        <v>78000</v>
      </c>
      <c r="H131" s="64"/>
      <c r="I131" s="64"/>
      <c r="J131" s="64">
        <v>78000</v>
      </c>
      <c r="K131" s="64"/>
      <c r="L131" s="64"/>
      <c r="M131" s="64"/>
      <c r="N131" s="64"/>
      <c r="O131" s="64"/>
    </row>
    <row r="132" spans="1:16" s="187" customFormat="1" ht="21.75" customHeight="1" x14ac:dyDescent="0.2">
      <c r="A132" s="74"/>
      <c r="B132" s="86" t="s">
        <v>316</v>
      </c>
      <c r="C132" s="87" t="s">
        <v>317</v>
      </c>
      <c r="D132" s="147">
        <f>D133</f>
        <v>2000</v>
      </c>
      <c r="E132" s="147">
        <f t="shared" ref="E132:O132" si="90">E133</f>
        <v>0</v>
      </c>
      <c r="F132" s="147">
        <f t="shared" si="90"/>
        <v>2000</v>
      </c>
      <c r="G132" s="147">
        <f t="shared" si="90"/>
        <v>0</v>
      </c>
      <c r="H132" s="147">
        <f t="shared" si="90"/>
        <v>0</v>
      </c>
      <c r="I132" s="147">
        <f t="shared" si="90"/>
        <v>0</v>
      </c>
      <c r="J132" s="147">
        <f t="shared" si="90"/>
        <v>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 x14ac:dyDescent="0.2">
      <c r="A133" s="62"/>
      <c r="B133" s="88" t="s">
        <v>318</v>
      </c>
      <c r="C133" s="89" t="s">
        <v>238</v>
      </c>
      <c r="D133" s="143">
        <f t="shared" ref="D133" si="91">SUM(E133:G133)</f>
        <v>2000</v>
      </c>
      <c r="E133" s="155"/>
      <c r="F133" s="64">
        <v>2000</v>
      </c>
      <c r="G133" s="150">
        <f t="shared" si="84"/>
        <v>0</v>
      </c>
      <c r="H133" s="64"/>
      <c r="I133" s="64"/>
      <c r="J133" s="64"/>
      <c r="K133" s="64"/>
      <c r="L133" s="64"/>
      <c r="M133" s="64"/>
      <c r="N133" s="64"/>
      <c r="O133" s="64"/>
    </row>
    <row r="134" spans="1:16" s="214" customFormat="1" ht="24" customHeight="1" x14ac:dyDescent="0.2">
      <c r="A134" s="282" t="s">
        <v>348</v>
      </c>
      <c r="B134" s="289"/>
      <c r="C134" s="289"/>
      <c r="D134" s="212">
        <f>D135</f>
        <v>254000</v>
      </c>
      <c r="E134" s="212">
        <f t="shared" ref="E134:O135" si="92">E135</f>
        <v>0</v>
      </c>
      <c r="F134" s="212">
        <f t="shared" si="92"/>
        <v>40000</v>
      </c>
      <c r="G134" s="212">
        <f t="shared" si="92"/>
        <v>214000</v>
      </c>
      <c r="H134" s="212">
        <f t="shared" si="92"/>
        <v>0</v>
      </c>
      <c r="I134" s="212">
        <f t="shared" si="92"/>
        <v>214000</v>
      </c>
      <c r="J134" s="212">
        <f t="shared" si="92"/>
        <v>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 x14ac:dyDescent="0.2">
      <c r="A135" s="74"/>
      <c r="B135" s="83" t="s">
        <v>299</v>
      </c>
      <c r="C135" s="75" t="s">
        <v>300</v>
      </c>
      <c r="D135" s="147">
        <f>D136</f>
        <v>254000</v>
      </c>
      <c r="E135" s="147">
        <f t="shared" si="92"/>
        <v>0</v>
      </c>
      <c r="F135" s="147">
        <f t="shared" si="92"/>
        <v>40000</v>
      </c>
      <c r="G135" s="147">
        <f t="shared" si="92"/>
        <v>214000</v>
      </c>
      <c r="H135" s="147">
        <f t="shared" si="92"/>
        <v>0</v>
      </c>
      <c r="I135" s="147">
        <f t="shared" si="92"/>
        <v>214000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 x14ac:dyDescent="0.2">
      <c r="A136" s="62"/>
      <c r="B136" s="78" t="s">
        <v>301</v>
      </c>
      <c r="C136" s="63" t="s">
        <v>210</v>
      </c>
      <c r="D136" s="143">
        <f t="shared" ref="D136" si="93">SUM(E136:G136)</f>
        <v>254000</v>
      </c>
      <c r="E136" s="155"/>
      <c r="F136" s="64">
        <v>40000</v>
      </c>
      <c r="G136" s="150">
        <f t="shared" ref="G136" si="94">SUM(H136:O136)</f>
        <v>214000</v>
      </c>
      <c r="H136" s="64"/>
      <c r="I136" s="64">
        <v>214000</v>
      </c>
      <c r="J136" s="64"/>
      <c r="K136" s="64"/>
      <c r="L136" s="64"/>
      <c r="M136" s="64"/>
      <c r="N136" s="64"/>
      <c r="O136" s="64"/>
    </row>
    <row r="137" spans="1:16" s="214" customFormat="1" ht="24" customHeight="1" x14ac:dyDescent="0.2">
      <c r="A137" s="282" t="s">
        <v>349</v>
      </c>
      <c r="B137" s="284"/>
      <c r="C137" s="284"/>
      <c r="D137" s="212">
        <f>D138+D140+D142</f>
        <v>0</v>
      </c>
      <c r="E137" s="212">
        <f t="shared" ref="E137" si="95">E138+E140+E142</f>
        <v>0</v>
      </c>
      <c r="F137" s="212">
        <f t="shared" ref="F137:O137" si="96">F138+F140+F142</f>
        <v>0</v>
      </c>
      <c r="G137" s="212">
        <f t="shared" si="96"/>
        <v>0</v>
      </c>
      <c r="H137" s="212">
        <f t="shared" si="96"/>
        <v>0</v>
      </c>
      <c r="I137" s="212">
        <f t="shared" si="96"/>
        <v>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 x14ac:dyDescent="0.2">
      <c r="A138" s="74"/>
      <c r="B138" s="91" t="s">
        <v>302</v>
      </c>
      <c r="C138" s="75" t="s">
        <v>258</v>
      </c>
      <c r="D138" s="147">
        <f>D139</f>
        <v>0</v>
      </c>
      <c r="E138" s="147">
        <f t="shared" ref="E138:O138" si="97">E139</f>
        <v>0</v>
      </c>
      <c r="F138" s="147">
        <f t="shared" si="97"/>
        <v>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 x14ac:dyDescent="0.2">
      <c r="A139" s="62"/>
      <c r="B139" s="78" t="s">
        <v>303</v>
      </c>
      <c r="C139" s="63" t="s">
        <v>157</v>
      </c>
      <c r="D139" s="143">
        <f t="shared" ref="D139" si="98"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 x14ac:dyDescent="0.2">
      <c r="A140" s="74"/>
      <c r="B140" s="83" t="s">
        <v>305</v>
      </c>
      <c r="C140" s="75" t="s">
        <v>171</v>
      </c>
      <c r="D140" s="147">
        <f>D141</f>
        <v>0</v>
      </c>
      <c r="E140" s="147">
        <f t="shared" ref="E140:O140" si="99">E141</f>
        <v>0</v>
      </c>
      <c r="F140" s="147">
        <f t="shared" si="99"/>
        <v>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 x14ac:dyDescent="0.2">
      <c r="A141" s="62"/>
      <c r="B141" s="78" t="s">
        <v>306</v>
      </c>
      <c r="C141" s="90" t="s">
        <v>171</v>
      </c>
      <c r="D141" s="143">
        <f t="shared" ref="D141" si="100">SUM(E141:G141)</f>
        <v>0</v>
      </c>
      <c r="E141" s="155"/>
      <c r="F141" s="64"/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 x14ac:dyDescent="0.2">
      <c r="A142" s="74"/>
      <c r="B142" s="83" t="s">
        <v>307</v>
      </c>
      <c r="C142" s="75" t="s">
        <v>308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 x14ac:dyDescent="0.2">
      <c r="A143" s="62"/>
      <c r="B143" s="78" t="s">
        <v>312</v>
      </c>
      <c r="C143" s="90" t="s">
        <v>313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 x14ac:dyDescent="0.2">
      <c r="A144" s="282" t="s">
        <v>350</v>
      </c>
      <c r="B144" s="289"/>
      <c r="C144" s="289"/>
      <c r="D144" s="212">
        <f>D145</f>
        <v>11000</v>
      </c>
      <c r="E144" s="212">
        <f t="shared" ref="E144:O145" si="104">E145</f>
        <v>0</v>
      </c>
      <c r="F144" s="212">
        <f t="shared" si="104"/>
        <v>11000</v>
      </c>
      <c r="G144" s="212">
        <f t="shared" si="104"/>
        <v>0</v>
      </c>
      <c r="H144" s="212">
        <f t="shared" si="104"/>
        <v>0</v>
      </c>
      <c r="I144" s="212">
        <f t="shared" si="104"/>
        <v>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 x14ac:dyDescent="0.2">
      <c r="A145" s="74"/>
      <c r="B145" s="83" t="s">
        <v>305</v>
      </c>
      <c r="C145" s="75" t="s">
        <v>171</v>
      </c>
      <c r="D145" s="147">
        <f>D146</f>
        <v>11000</v>
      </c>
      <c r="E145" s="147">
        <f t="shared" si="104"/>
        <v>0</v>
      </c>
      <c r="F145" s="147">
        <f t="shared" si="104"/>
        <v>11000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 x14ac:dyDescent="0.2">
      <c r="A146" s="62"/>
      <c r="B146" s="78" t="s">
        <v>306</v>
      </c>
      <c r="C146" s="63" t="s">
        <v>171</v>
      </c>
      <c r="D146" s="143">
        <f t="shared" ref="D146" si="105">SUM(E146:G146)</f>
        <v>11000</v>
      </c>
      <c r="E146" s="155"/>
      <c r="F146" s="64">
        <v>11000</v>
      </c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 x14ac:dyDescent="0.2">
      <c r="A147" s="282" t="s">
        <v>351</v>
      </c>
      <c r="B147" s="289"/>
      <c r="C147" s="289"/>
      <c r="D147" s="212">
        <f>D148+D150+D152+D154+D156</f>
        <v>53000</v>
      </c>
      <c r="E147" s="212">
        <f t="shared" ref="E147" si="106">E148+E150+E152+E154+E156</f>
        <v>0</v>
      </c>
      <c r="F147" s="212">
        <f t="shared" ref="F147:O147" si="107">F148+F150+F152+F154+F156</f>
        <v>53000</v>
      </c>
      <c r="G147" s="212">
        <f t="shared" si="107"/>
        <v>0</v>
      </c>
      <c r="H147" s="212">
        <f t="shared" si="107"/>
        <v>0</v>
      </c>
      <c r="I147" s="212">
        <f t="shared" si="107"/>
        <v>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 x14ac:dyDescent="0.2">
      <c r="A148" s="74"/>
      <c r="B148" s="83" t="s">
        <v>290</v>
      </c>
      <c r="C148" s="75" t="s">
        <v>291</v>
      </c>
      <c r="D148" s="147">
        <f>D149</f>
        <v>40000</v>
      </c>
      <c r="E148" s="147">
        <f t="shared" ref="E148:O148" si="108">E149</f>
        <v>0</v>
      </c>
      <c r="F148" s="147">
        <f t="shared" si="108"/>
        <v>40000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 x14ac:dyDescent="0.2">
      <c r="A149" s="65"/>
      <c r="B149" s="79" t="s">
        <v>292</v>
      </c>
      <c r="C149" s="66" t="s">
        <v>146</v>
      </c>
      <c r="D149" s="143">
        <f t="shared" ref="D149" si="109">SUM(E149:G149)</f>
        <v>40000</v>
      </c>
      <c r="E149" s="155"/>
      <c r="F149" s="64">
        <v>40000</v>
      </c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 x14ac:dyDescent="0.2">
      <c r="A150" s="74"/>
      <c r="B150" s="83" t="s">
        <v>293</v>
      </c>
      <c r="C150" s="75" t="s">
        <v>148</v>
      </c>
      <c r="D150" s="147">
        <f>D151</f>
        <v>3000</v>
      </c>
      <c r="E150" s="147">
        <f t="shared" ref="E150:O150" si="111">E151</f>
        <v>0</v>
      </c>
      <c r="F150" s="147">
        <f t="shared" si="111"/>
        <v>3000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 x14ac:dyDescent="0.2">
      <c r="A151" s="65"/>
      <c r="B151" s="79" t="s">
        <v>147</v>
      </c>
      <c r="C151" s="66" t="s">
        <v>148</v>
      </c>
      <c r="D151" s="143">
        <f t="shared" ref="D151" si="112">SUM(E151:G151)</f>
        <v>3000</v>
      </c>
      <c r="E151" s="155"/>
      <c r="F151" s="64">
        <v>3000</v>
      </c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 x14ac:dyDescent="0.2">
      <c r="A152" s="74"/>
      <c r="B152" s="83" t="s">
        <v>294</v>
      </c>
      <c r="C152" s="146" t="s">
        <v>314</v>
      </c>
      <c r="D152" s="147">
        <f>D153</f>
        <v>7000</v>
      </c>
      <c r="E152" s="147">
        <f t="shared" ref="E152:O152" si="113">E153</f>
        <v>0</v>
      </c>
      <c r="F152" s="147">
        <f t="shared" si="113"/>
        <v>7000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 x14ac:dyDescent="0.2">
      <c r="A153" s="65"/>
      <c r="B153" s="79" t="s">
        <v>296</v>
      </c>
      <c r="C153" s="66" t="s">
        <v>315</v>
      </c>
      <c r="D153" s="143">
        <f t="shared" ref="D153" si="114">SUM(E153:G153)</f>
        <v>7000</v>
      </c>
      <c r="E153" s="155"/>
      <c r="F153" s="64">
        <v>7000</v>
      </c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 x14ac:dyDescent="0.2">
      <c r="A154" s="74"/>
      <c r="B154" s="83" t="s">
        <v>297</v>
      </c>
      <c r="C154" s="75" t="s">
        <v>256</v>
      </c>
      <c r="D154" s="147">
        <f>D155</f>
        <v>3000</v>
      </c>
      <c r="E154" s="147">
        <f t="shared" ref="E154:O154" si="115">E155</f>
        <v>0</v>
      </c>
      <c r="F154" s="147">
        <f t="shared" si="115"/>
        <v>3000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 x14ac:dyDescent="0.2">
      <c r="A155" s="65"/>
      <c r="B155" s="79" t="s">
        <v>298</v>
      </c>
      <c r="C155" s="66" t="s">
        <v>150</v>
      </c>
      <c r="D155" s="143">
        <f t="shared" ref="D155" si="116">SUM(E155:G155)</f>
        <v>3000</v>
      </c>
      <c r="E155" s="155"/>
      <c r="F155" s="64">
        <v>3000</v>
      </c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 x14ac:dyDescent="0.2">
      <c r="A156" s="74"/>
      <c r="B156" s="91" t="s">
        <v>302</v>
      </c>
      <c r="C156" s="75" t="s">
        <v>258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 x14ac:dyDescent="0.2">
      <c r="A157" s="62"/>
      <c r="B157" s="78" t="s">
        <v>304</v>
      </c>
      <c r="C157" s="63" t="s">
        <v>163</v>
      </c>
      <c r="D157" s="143">
        <f t="shared" ref="D157" si="118">SUM(E157:G157)</f>
        <v>0</v>
      </c>
      <c r="E157" s="71"/>
      <c r="F157" s="165"/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 x14ac:dyDescent="0.2">
      <c r="A158" s="282" t="s">
        <v>352</v>
      </c>
      <c r="B158" s="289"/>
      <c r="C158" s="289"/>
      <c r="D158" s="212">
        <f>D159+D161+D163+D165+D167</f>
        <v>37000</v>
      </c>
      <c r="E158" s="212">
        <f t="shared" ref="E158:O158" si="119">E159+E161+E163+E165+E167</f>
        <v>0</v>
      </c>
      <c r="F158" s="212">
        <f t="shared" si="119"/>
        <v>37000</v>
      </c>
      <c r="G158" s="212">
        <f t="shared" si="119"/>
        <v>0</v>
      </c>
      <c r="H158" s="212">
        <f t="shared" si="119"/>
        <v>0</v>
      </c>
      <c r="I158" s="212">
        <f t="shared" si="119"/>
        <v>0</v>
      </c>
      <c r="J158" s="212">
        <f t="shared" si="119"/>
        <v>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 x14ac:dyDescent="0.2">
      <c r="A159" s="74"/>
      <c r="B159" s="83" t="s">
        <v>290</v>
      </c>
      <c r="C159" s="75" t="s">
        <v>291</v>
      </c>
      <c r="D159" s="147">
        <f>D160</f>
        <v>27000</v>
      </c>
      <c r="E159" s="147">
        <f t="shared" ref="E159:O159" si="120">E160</f>
        <v>0</v>
      </c>
      <c r="F159" s="147">
        <f t="shared" si="120"/>
        <v>27000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 x14ac:dyDescent="0.2">
      <c r="A160" s="62"/>
      <c r="B160" s="79" t="s">
        <v>292</v>
      </c>
      <c r="C160" s="66" t="s">
        <v>146</v>
      </c>
      <c r="D160" s="143">
        <f t="shared" ref="D160" si="121">SUM(E160:G160)</f>
        <v>27000</v>
      </c>
      <c r="E160" s="155"/>
      <c r="F160" s="64">
        <v>27000</v>
      </c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 x14ac:dyDescent="0.2">
      <c r="A161" s="74"/>
      <c r="B161" s="83" t="s">
        <v>293</v>
      </c>
      <c r="C161" s="75" t="s">
        <v>148</v>
      </c>
      <c r="D161" s="147">
        <f>D162</f>
        <v>3000</v>
      </c>
      <c r="E161" s="147">
        <f t="shared" ref="E161:O161" si="123">E162</f>
        <v>0</v>
      </c>
      <c r="F161" s="147">
        <f t="shared" si="123"/>
        <v>3000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 x14ac:dyDescent="0.2">
      <c r="A162" s="62"/>
      <c r="B162" s="79" t="s">
        <v>147</v>
      </c>
      <c r="C162" s="66" t="s">
        <v>148</v>
      </c>
      <c r="D162" s="143">
        <f t="shared" ref="D162" si="124">SUM(E162:G162)</f>
        <v>3000</v>
      </c>
      <c r="E162" s="155"/>
      <c r="F162" s="64">
        <v>3000</v>
      </c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 x14ac:dyDescent="0.2">
      <c r="A163" s="74"/>
      <c r="B163" s="83" t="s">
        <v>294</v>
      </c>
      <c r="C163" s="146" t="s">
        <v>314</v>
      </c>
      <c r="D163" s="147">
        <f>D164</f>
        <v>4000</v>
      </c>
      <c r="E163" s="147">
        <f t="shared" ref="E163:O163" si="126">E164</f>
        <v>0</v>
      </c>
      <c r="F163" s="147">
        <f t="shared" si="126"/>
        <v>4000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 x14ac:dyDescent="0.2">
      <c r="A164" s="62"/>
      <c r="B164" s="79" t="s">
        <v>296</v>
      </c>
      <c r="C164" s="66" t="s">
        <v>315</v>
      </c>
      <c r="D164" s="143">
        <f t="shared" ref="D164" si="127">SUM(E164:G164)</f>
        <v>4000</v>
      </c>
      <c r="E164" s="155"/>
      <c r="F164" s="64">
        <v>4000</v>
      </c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 x14ac:dyDescent="0.2">
      <c r="A165" s="74"/>
      <c r="B165" s="83" t="s">
        <v>297</v>
      </c>
      <c r="C165" s="75" t="s">
        <v>256</v>
      </c>
      <c r="D165" s="147">
        <f>D166</f>
        <v>3000</v>
      </c>
      <c r="E165" s="147">
        <f t="shared" ref="E165:O165" si="128">E166</f>
        <v>0</v>
      </c>
      <c r="F165" s="147">
        <f t="shared" si="128"/>
        <v>3000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 x14ac:dyDescent="0.2">
      <c r="A166" s="62"/>
      <c r="B166" s="79" t="s">
        <v>298</v>
      </c>
      <c r="C166" s="66" t="s">
        <v>150</v>
      </c>
      <c r="D166" s="143">
        <f t="shared" ref="D166" si="129">SUM(E166:G166)</f>
        <v>3000</v>
      </c>
      <c r="E166" s="155"/>
      <c r="F166" s="64">
        <v>3000</v>
      </c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 x14ac:dyDescent="0.2">
      <c r="A167" s="74"/>
      <c r="B167" s="91" t="s">
        <v>302</v>
      </c>
      <c r="C167" s="75" t="s">
        <v>258</v>
      </c>
      <c r="D167" s="147">
        <f>D168</f>
        <v>0</v>
      </c>
      <c r="E167" s="147">
        <f t="shared" ref="E167:O167" si="130">E168</f>
        <v>0</v>
      </c>
      <c r="F167" s="147">
        <f t="shared" si="130"/>
        <v>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 x14ac:dyDescent="0.2">
      <c r="A168" s="62"/>
      <c r="B168" s="78" t="s">
        <v>304</v>
      </c>
      <c r="C168" s="63" t="s">
        <v>163</v>
      </c>
      <c r="D168" s="143">
        <f t="shared" ref="D168" si="131">SUM(E168:G168)</f>
        <v>0</v>
      </c>
      <c r="E168" s="71"/>
      <c r="F168" s="165"/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 x14ac:dyDescent="0.35">
      <c r="A169" s="290" t="s">
        <v>353</v>
      </c>
      <c r="B169" s="291"/>
      <c r="C169" s="291"/>
      <c r="D169" s="179">
        <f>D170+D172+D174+D176+D182+D186+D180</f>
        <v>0</v>
      </c>
      <c r="E169" s="179">
        <f t="shared" ref="E169:O169" si="132">E170+E172+E174+E176+E182+E186+E180</f>
        <v>0</v>
      </c>
      <c r="F169" s="179">
        <f t="shared" si="132"/>
        <v>0</v>
      </c>
      <c r="G169" s="179">
        <f t="shared" si="132"/>
        <v>0</v>
      </c>
      <c r="H169" s="179">
        <f t="shared" si="132"/>
        <v>0</v>
      </c>
      <c r="I169" s="179">
        <f t="shared" si="132"/>
        <v>0</v>
      </c>
      <c r="J169" s="179">
        <f t="shared" si="132"/>
        <v>0</v>
      </c>
      <c r="K169" s="179">
        <f t="shared" si="132"/>
        <v>0</v>
      </c>
      <c r="L169" s="179">
        <f t="shared" si="132"/>
        <v>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342</v>
      </c>
    </row>
    <row r="170" spans="1:18" s="187" customFormat="1" ht="24" customHeight="1" x14ac:dyDescent="0.2">
      <c r="A170" s="74"/>
      <c r="B170" s="83" t="s">
        <v>290</v>
      </c>
      <c r="C170" s="75" t="s">
        <v>291</v>
      </c>
      <c r="D170" s="147">
        <f>D171</f>
        <v>0</v>
      </c>
      <c r="E170" s="147">
        <f t="shared" ref="E170:O170" si="133">E171</f>
        <v>0</v>
      </c>
      <c r="F170" s="147">
        <f t="shared" si="133"/>
        <v>0</v>
      </c>
      <c r="G170" s="147">
        <f t="shared" si="133"/>
        <v>0</v>
      </c>
      <c r="H170" s="147">
        <f t="shared" si="133"/>
        <v>0</v>
      </c>
      <c r="I170" s="147">
        <f t="shared" si="133"/>
        <v>0</v>
      </c>
      <c r="J170" s="147">
        <f t="shared" si="133"/>
        <v>0</v>
      </c>
      <c r="K170" s="147">
        <f t="shared" si="133"/>
        <v>0</v>
      </c>
      <c r="L170" s="147">
        <f t="shared" si="133"/>
        <v>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95" t="s">
        <v>344</v>
      </c>
      <c r="Q170" s="209"/>
      <c r="R170" s="209"/>
    </row>
    <row r="171" spans="1:18" ht="24" customHeight="1" x14ac:dyDescent="0.2">
      <c r="A171" s="62"/>
      <c r="B171" s="79" t="s">
        <v>292</v>
      </c>
      <c r="C171" s="66" t="s">
        <v>146</v>
      </c>
      <c r="D171" s="143">
        <f t="shared" ref="D171" si="134">SUM(E171:G171)</f>
        <v>0</v>
      </c>
      <c r="E171" s="155"/>
      <c r="F171" s="64"/>
      <c r="G171" s="150">
        <f t="shared" ref="G171:G173" si="135">SUM(H171:O171)</f>
        <v>0</v>
      </c>
      <c r="H171" s="64"/>
      <c r="I171" s="64"/>
      <c r="J171" s="64"/>
      <c r="K171" s="64"/>
      <c r="L171" s="64"/>
      <c r="M171" s="64"/>
      <c r="N171" s="64"/>
      <c r="O171" s="64"/>
      <c r="P171" s="295"/>
      <c r="Q171" s="209"/>
      <c r="R171" s="209"/>
    </row>
    <row r="172" spans="1:18" s="187" customFormat="1" ht="24" customHeight="1" x14ac:dyDescent="0.2">
      <c r="A172" s="74"/>
      <c r="B172" s="83" t="s">
        <v>293</v>
      </c>
      <c r="C172" s="75" t="s">
        <v>148</v>
      </c>
      <c r="D172" s="147">
        <f>D173</f>
        <v>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95"/>
      <c r="Q172" s="209"/>
      <c r="R172" s="209"/>
    </row>
    <row r="173" spans="1:18" ht="24" customHeight="1" x14ac:dyDescent="0.2">
      <c r="A173" s="62"/>
      <c r="B173" s="79" t="s">
        <v>147</v>
      </c>
      <c r="C173" s="66" t="s">
        <v>148</v>
      </c>
      <c r="D173" s="143">
        <f t="shared" ref="D173" si="137">SUM(E173:G173)</f>
        <v>0</v>
      </c>
      <c r="E173" s="155"/>
      <c r="F173" s="64"/>
      <c r="G173" s="150">
        <f t="shared" si="135"/>
        <v>0</v>
      </c>
      <c r="H173" s="64"/>
      <c r="I173" s="64"/>
      <c r="J173" s="64"/>
      <c r="K173" s="64"/>
      <c r="L173" s="64"/>
      <c r="M173" s="64"/>
      <c r="N173" s="64"/>
      <c r="O173" s="64"/>
      <c r="P173" s="295"/>
    </row>
    <row r="174" spans="1:18" s="187" customFormat="1" ht="24" customHeight="1" x14ac:dyDescent="0.2">
      <c r="A174" s="74"/>
      <c r="B174" s="83" t="s">
        <v>294</v>
      </c>
      <c r="C174" s="146" t="s">
        <v>314</v>
      </c>
      <c r="D174" s="147">
        <f>D175</f>
        <v>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95"/>
    </row>
    <row r="175" spans="1:18" ht="24" customHeight="1" x14ac:dyDescent="0.2">
      <c r="A175" s="62"/>
      <c r="B175" s="79" t="s">
        <v>296</v>
      </c>
      <c r="C175" s="66" t="s">
        <v>315</v>
      </c>
      <c r="D175" s="143">
        <f t="shared" ref="D175" si="139"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295"/>
    </row>
    <row r="176" spans="1:18" s="187" customFormat="1" ht="24" customHeight="1" x14ac:dyDescent="0.2">
      <c r="A176" s="74"/>
      <c r="B176" s="83" t="s">
        <v>297</v>
      </c>
      <c r="C176" s="75" t="s">
        <v>256</v>
      </c>
      <c r="D176" s="147">
        <f>D177+D178+D179</f>
        <v>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95"/>
    </row>
    <row r="177" spans="1:16" ht="24" customHeight="1" x14ac:dyDescent="0.2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95"/>
    </row>
    <row r="178" spans="1:16" ht="24" customHeight="1" x14ac:dyDescent="0.2">
      <c r="A178" s="62"/>
      <c r="B178" s="79" t="s">
        <v>298</v>
      </c>
      <c r="C178" s="66" t="s">
        <v>150</v>
      </c>
      <c r="D178" s="143">
        <f t="shared" ref="D178:D179" si="142"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 x14ac:dyDescent="0.2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 x14ac:dyDescent="0.2">
      <c r="B180" s="111">
        <v>322</v>
      </c>
      <c r="C180" s="112" t="s">
        <v>257</v>
      </c>
      <c r="D180" s="197">
        <f>D181</f>
        <v>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 x14ac:dyDescent="0.2">
      <c r="B181" s="56">
        <v>3221</v>
      </c>
      <c r="C181" s="57" t="s">
        <v>153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 x14ac:dyDescent="0.2">
      <c r="A182" s="74"/>
      <c r="B182" s="91" t="s">
        <v>302</v>
      </c>
      <c r="C182" s="75" t="s">
        <v>258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 x14ac:dyDescent="0.2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 x14ac:dyDescent="0.2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 x14ac:dyDescent="0.2">
      <c r="A185" s="62"/>
      <c r="B185" s="78" t="s">
        <v>304</v>
      </c>
      <c r="C185" s="63" t="s">
        <v>163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 x14ac:dyDescent="0.2">
      <c r="A186" s="148"/>
      <c r="B186" s="111">
        <v>329</v>
      </c>
      <c r="C186" s="112" t="s">
        <v>171</v>
      </c>
      <c r="D186" s="197">
        <f t="shared" ref="D186:O186" si="160">SUM(D187:D189)</f>
        <v>0</v>
      </c>
      <c r="E186" s="197">
        <f t="shared" si="160"/>
        <v>0</v>
      </c>
      <c r="F186" s="197">
        <f t="shared" si="160"/>
        <v>0</v>
      </c>
      <c r="G186" s="197">
        <f t="shared" si="160"/>
        <v>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 x14ac:dyDescent="0.2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 x14ac:dyDescent="0.2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 x14ac:dyDescent="0.2">
      <c r="B189" s="56">
        <v>3299</v>
      </c>
      <c r="C189" s="57" t="s">
        <v>216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 x14ac:dyDescent="0.25">
      <c r="A190" s="282" t="s">
        <v>354</v>
      </c>
      <c r="B190" s="292"/>
      <c r="C190" s="292"/>
      <c r="D190" s="212">
        <f>D191+D193</f>
        <v>0</v>
      </c>
      <c r="E190" s="212">
        <f t="shared" ref="E190:O190" si="163">E191+E193</f>
        <v>0</v>
      </c>
      <c r="F190" s="212">
        <f t="shared" si="163"/>
        <v>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339</v>
      </c>
    </row>
    <row r="191" spans="1:16" s="187" customFormat="1" ht="24" customHeight="1" x14ac:dyDescent="0.2">
      <c r="A191" s="74"/>
      <c r="B191" s="91" t="s">
        <v>302</v>
      </c>
      <c r="C191" s="75" t="s">
        <v>258</v>
      </c>
      <c r="D191" s="147">
        <f>SUM(D192)</f>
        <v>0</v>
      </c>
      <c r="E191" s="147">
        <f t="shared" ref="E191:O191" si="164">SUM(E192)</f>
        <v>0</v>
      </c>
      <c r="F191" s="147">
        <f t="shared" si="164"/>
        <v>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 x14ac:dyDescent="0.2">
      <c r="A192" s="62"/>
      <c r="B192" s="78" t="s">
        <v>304</v>
      </c>
      <c r="C192" s="63" t="s">
        <v>163</v>
      </c>
      <c r="D192" s="143">
        <f t="shared" ref="D192" si="165">SUM(E192:G192)</f>
        <v>0</v>
      </c>
      <c r="E192" s="71"/>
      <c r="F192" s="165"/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 x14ac:dyDescent="0.2">
      <c r="A193" s="74"/>
      <c r="B193" s="83" t="s">
        <v>305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 x14ac:dyDescent="0.2">
      <c r="A194" s="62"/>
      <c r="B194" s="79" t="s">
        <v>306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 x14ac:dyDescent="0.3">
      <c r="A195" s="280" t="s">
        <v>355</v>
      </c>
      <c r="B195" s="292"/>
      <c r="C195" s="292"/>
      <c r="D195" s="179">
        <f>D196</f>
        <v>6000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6000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6000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 x14ac:dyDescent="0.2">
      <c r="A196" s="74"/>
      <c r="B196" s="83" t="s">
        <v>299</v>
      </c>
      <c r="C196" s="75" t="s">
        <v>300</v>
      </c>
      <c r="D196" s="147">
        <f>D197</f>
        <v>6000</v>
      </c>
      <c r="E196" s="147">
        <f t="shared" si="170"/>
        <v>0</v>
      </c>
      <c r="F196" s="147">
        <f t="shared" si="170"/>
        <v>0</v>
      </c>
      <c r="G196" s="147">
        <f t="shared" si="170"/>
        <v>6000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6000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 x14ac:dyDescent="0.25">
      <c r="A197" s="67"/>
      <c r="B197" s="80" t="s">
        <v>301</v>
      </c>
      <c r="C197" s="68" t="s">
        <v>210</v>
      </c>
      <c r="D197" s="143">
        <f t="shared" ref="D197" si="171">SUM(E197:G197)</f>
        <v>6000</v>
      </c>
      <c r="E197" s="234"/>
      <c r="F197" s="234"/>
      <c r="G197" s="151">
        <f t="shared" si="169"/>
        <v>6000</v>
      </c>
      <c r="H197" s="69"/>
      <c r="I197" s="69"/>
      <c r="J197" s="69"/>
      <c r="K197" s="69"/>
      <c r="L197" s="69">
        <v>6000</v>
      </c>
      <c r="M197" s="69"/>
      <c r="N197" s="69"/>
      <c r="O197" s="69"/>
    </row>
    <row r="198" spans="1:16" s="176" customFormat="1" ht="30" customHeight="1" thickTop="1" thickBot="1" x14ac:dyDescent="0.25">
      <c r="A198" s="180"/>
      <c r="B198" s="287" t="s">
        <v>327</v>
      </c>
      <c r="C198" s="288"/>
      <c r="D198" s="181">
        <f t="shared" ref="D198:O198" si="172">D9</f>
        <v>6154000</v>
      </c>
      <c r="E198" s="181">
        <f t="shared" si="172"/>
        <v>575000</v>
      </c>
      <c r="F198" s="181">
        <f t="shared" si="172"/>
        <v>909000</v>
      </c>
      <c r="G198" s="181">
        <f t="shared" si="172"/>
        <v>4670000</v>
      </c>
      <c r="H198" s="181">
        <f t="shared" si="172"/>
        <v>46000</v>
      </c>
      <c r="I198" s="181">
        <f t="shared" si="172"/>
        <v>482000</v>
      </c>
      <c r="J198" s="181">
        <f t="shared" si="172"/>
        <v>4136000</v>
      </c>
      <c r="K198" s="181">
        <f t="shared" si="172"/>
        <v>0</v>
      </c>
      <c r="L198" s="181">
        <f t="shared" si="172"/>
        <v>6000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 x14ac:dyDescent="0.2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5">
        <f>E198-E199</f>
        <v>-2683733</v>
      </c>
      <c r="F201" s="55">
        <f>F198-F199</f>
        <v>-2349733</v>
      </c>
      <c r="G201" s="113">
        <f>G198-G199</f>
        <v>-3085712</v>
      </c>
      <c r="H201" s="55">
        <f>H199-H198</f>
        <v>61462</v>
      </c>
      <c r="I201" s="55">
        <f>I199-I198</f>
        <v>288544</v>
      </c>
      <c r="J201" s="55">
        <f>J199-J198</f>
        <v>2685820</v>
      </c>
    </row>
    <row r="202" spans="1:16" s="126" customFormat="1" ht="13.5" thickTop="1" x14ac:dyDescent="0.2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P84:P92"/>
    <mergeCell ref="P10:P13"/>
    <mergeCell ref="A195:C195"/>
    <mergeCell ref="A158:C158"/>
    <mergeCell ref="A134:C134"/>
    <mergeCell ref="P170:P177"/>
    <mergeCell ref="P46:P47"/>
    <mergeCell ref="P48:P49"/>
    <mergeCell ref="B198:C198"/>
    <mergeCell ref="A137:C137"/>
    <mergeCell ref="A144:C144"/>
    <mergeCell ref="A147:C147"/>
    <mergeCell ref="A169:C169"/>
    <mergeCell ref="A190:C190"/>
    <mergeCell ref="H5:O5"/>
    <mergeCell ref="A9:C9"/>
    <mergeCell ref="A10:C10"/>
    <mergeCell ref="A84:C84"/>
    <mergeCell ref="A129:C129"/>
    <mergeCell ref="A5:C6"/>
    <mergeCell ref="D5:D7"/>
    <mergeCell ref="G5:G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 xr:uid="{00000000-0002-0000-02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workbookViewId="0">
      <selection activeCell="I21" sqref="I21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180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181</v>
      </c>
    </row>
    <row r="5" spans="1:2" ht="15" x14ac:dyDescent="0.25">
      <c r="A5" s="32"/>
    </row>
    <row r="6" spans="1:2" ht="15" x14ac:dyDescent="0.25">
      <c r="A6" s="32" t="s">
        <v>182</v>
      </c>
    </row>
    <row r="7" spans="1:2" x14ac:dyDescent="0.2">
      <c r="A7" s="33"/>
    </row>
    <row r="8" spans="1:2" ht="16.5" thickBot="1" x14ac:dyDescent="0.3">
      <c r="A8" s="34"/>
    </row>
    <row r="9" spans="1:2" ht="23.25" customHeight="1" x14ac:dyDescent="0.2">
      <c r="A9" s="298" t="s">
        <v>183</v>
      </c>
      <c r="B9" s="300"/>
    </row>
    <row r="10" spans="1:2" x14ac:dyDescent="0.2">
      <c r="A10" s="299"/>
      <c r="B10" s="301"/>
    </row>
    <row r="11" spans="1:2" x14ac:dyDescent="0.2">
      <c r="A11" s="302" t="s">
        <v>184</v>
      </c>
      <c r="B11" s="304"/>
    </row>
    <row r="12" spans="1:2" x14ac:dyDescent="0.2">
      <c r="A12" s="303"/>
      <c r="B12" s="305"/>
    </row>
    <row r="13" spans="1:2" x14ac:dyDescent="0.2">
      <c r="A13" s="303"/>
      <c r="B13" s="305"/>
    </row>
    <row r="14" spans="1:2" x14ac:dyDescent="0.2">
      <c r="A14" s="303"/>
      <c r="B14" s="305"/>
    </row>
    <row r="15" spans="1:2" x14ac:dyDescent="0.2">
      <c r="A15" s="303"/>
      <c r="B15" s="305"/>
    </row>
    <row r="16" spans="1:2" x14ac:dyDescent="0.2">
      <c r="A16" s="303"/>
      <c r="B16" s="305"/>
    </row>
    <row r="17" spans="1:2" x14ac:dyDescent="0.2">
      <c r="A17" s="299"/>
      <c r="B17" s="301"/>
    </row>
    <row r="18" spans="1:2" ht="106.5" customHeight="1" x14ac:dyDescent="0.2">
      <c r="A18" s="302" t="s">
        <v>185</v>
      </c>
      <c r="B18" s="304"/>
    </row>
    <row r="19" spans="1:2" x14ac:dyDescent="0.2">
      <c r="A19" s="303"/>
      <c r="B19" s="305"/>
    </row>
    <row r="20" spans="1:2" x14ac:dyDescent="0.2">
      <c r="A20" s="299"/>
      <c r="B20" s="301"/>
    </row>
    <row r="21" spans="1:2" ht="69.75" customHeight="1" x14ac:dyDescent="0.2">
      <c r="A21" s="302" t="s">
        <v>186</v>
      </c>
      <c r="B21" s="304"/>
    </row>
    <row r="22" spans="1:2" x14ac:dyDescent="0.2">
      <c r="A22" s="303"/>
      <c r="B22" s="305"/>
    </row>
    <row r="23" spans="1:2" x14ac:dyDescent="0.2">
      <c r="A23" s="303"/>
      <c r="B23" s="305"/>
    </row>
    <row r="24" spans="1:2" x14ac:dyDescent="0.2">
      <c r="A24" s="299"/>
      <c r="B24" s="301"/>
    </row>
    <row r="25" spans="1:2" ht="114" customHeight="1" x14ac:dyDescent="0.2">
      <c r="A25" s="302" t="s">
        <v>187</v>
      </c>
      <c r="B25" s="304"/>
    </row>
    <row r="26" spans="1:2" x14ac:dyDescent="0.2">
      <c r="A26" s="303"/>
      <c r="B26" s="305"/>
    </row>
    <row r="27" spans="1:2" x14ac:dyDescent="0.2">
      <c r="A27" s="299"/>
      <c r="B27" s="301"/>
    </row>
    <row r="28" spans="1:2" ht="32.25" customHeight="1" x14ac:dyDescent="0.2">
      <c r="A28" s="302" t="s">
        <v>188</v>
      </c>
      <c r="B28" s="304"/>
    </row>
    <row r="29" spans="1:2" x14ac:dyDescent="0.2">
      <c r="A29" s="303"/>
      <c r="B29" s="305"/>
    </row>
    <row r="30" spans="1:2" x14ac:dyDescent="0.2">
      <c r="A30" s="303"/>
      <c r="B30" s="305"/>
    </row>
    <row r="31" spans="1:2" x14ac:dyDescent="0.2">
      <c r="A31" s="303"/>
      <c r="B31" s="305"/>
    </row>
    <row r="32" spans="1:2" x14ac:dyDescent="0.2">
      <c r="A32" s="303"/>
      <c r="B32" s="305"/>
    </row>
    <row r="33" spans="1:2" x14ac:dyDescent="0.2">
      <c r="A33" s="299"/>
      <c r="B33" s="301"/>
    </row>
    <row r="34" spans="1:2" x14ac:dyDescent="0.2">
      <c r="A34" s="302" t="s">
        <v>189</v>
      </c>
      <c r="B34" s="304"/>
    </row>
    <row r="35" spans="1:2" x14ac:dyDescent="0.2">
      <c r="A35" s="303"/>
      <c r="B35" s="305"/>
    </row>
    <row r="36" spans="1:2" x14ac:dyDescent="0.2">
      <c r="A36" s="303"/>
      <c r="B36" s="305"/>
    </row>
    <row r="37" spans="1:2" x14ac:dyDescent="0.2">
      <c r="A37" s="303"/>
      <c r="B37" s="305"/>
    </row>
    <row r="38" spans="1:2" x14ac:dyDescent="0.2">
      <c r="A38" s="303"/>
      <c r="B38" s="305"/>
    </row>
    <row r="39" spans="1:2" ht="13.5" thickBot="1" x14ac:dyDescent="0.25">
      <c r="A39" s="306"/>
      <c r="B39" s="307"/>
    </row>
    <row r="40" spans="1:2" ht="14.25" x14ac:dyDescent="0.2">
      <c r="A40" s="35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korisnik</cp:lastModifiedBy>
  <cp:lastPrinted>2020-10-26T08:03:43Z</cp:lastPrinted>
  <dcterms:created xsi:type="dcterms:W3CDTF">2017-09-21T11:58:02Z</dcterms:created>
  <dcterms:modified xsi:type="dcterms:W3CDTF">2021-01-25T10:04:57Z</dcterms:modified>
</cp:coreProperties>
</file>